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18-Общий обменник\12. Алыков Р.Ч\От Рабченюка П.Ю\Разбивка по МО для сайта в раздел капитальный ремонт 2020\"/>
    </mc:Choice>
  </mc:AlternateContent>
  <bookViews>
    <workbookView xWindow="0" yWindow="0" windowWidth="28800" windowHeight="11985"/>
  </bookViews>
  <sheets>
    <sheet name="2020-2022" sheetId="1" r:id="rId1"/>
  </sheets>
  <definedNames>
    <definedName name="_xlnm._FilterDatabase" localSheetId="0" hidden="1">'2020-2022'!$A$11:$BL$117</definedName>
    <definedName name="_xlnm.Print_Titles" localSheetId="0">'2020-2022'!$11:$11</definedName>
    <definedName name="_xlnm.Print_Area" localSheetId="0">'2020-2022'!$A$1:$Q$117</definedName>
  </definedNames>
  <calcPr calcId="152511"/>
</workbook>
</file>

<file path=xl/calcChain.xml><?xml version="1.0" encoding="utf-8"?>
<calcChain xmlns="http://schemas.openxmlformats.org/spreadsheetml/2006/main">
  <c r="L31" i="1" l="1"/>
  <c r="M31" i="1"/>
  <c r="N31" i="1"/>
  <c r="O31" i="1"/>
  <c r="P31" i="1"/>
  <c r="M59" i="1" l="1"/>
  <c r="N59" i="1"/>
  <c r="L59" i="1"/>
  <c r="M61" i="1"/>
  <c r="N61" i="1"/>
  <c r="L61" i="1"/>
  <c r="M63" i="1"/>
  <c r="N63" i="1"/>
  <c r="L63" i="1"/>
  <c r="M65" i="1"/>
  <c r="N65" i="1"/>
  <c r="L65" i="1"/>
  <c r="M67" i="1"/>
  <c r="N67" i="1"/>
  <c r="L67" i="1"/>
  <c r="M72" i="1"/>
  <c r="N72" i="1"/>
  <c r="L72" i="1"/>
  <c r="M74" i="1"/>
  <c r="N74" i="1"/>
  <c r="L74" i="1"/>
  <c r="M79" i="1"/>
  <c r="N79" i="1"/>
  <c r="L79" i="1"/>
  <c r="M97" i="1"/>
  <c r="N97" i="1"/>
  <c r="L97" i="1"/>
  <c r="M105" i="1"/>
  <c r="N105" i="1"/>
  <c r="L105" i="1"/>
  <c r="M107" i="1"/>
  <c r="N107" i="1"/>
  <c r="L107" i="1"/>
  <c r="H12" i="1" l="1"/>
  <c r="I12" i="1"/>
  <c r="N52" i="1"/>
  <c r="O52" i="1"/>
  <c r="P52" i="1"/>
  <c r="L52" i="1"/>
  <c r="N49" i="1"/>
  <c r="O49" i="1"/>
  <c r="P49" i="1"/>
  <c r="L49" i="1"/>
  <c r="N102" i="1"/>
  <c r="O102" i="1"/>
  <c r="P102" i="1"/>
  <c r="L102" i="1"/>
  <c r="L43" i="1" l="1"/>
  <c r="Q13" i="1" l="1"/>
  <c r="M45" i="1"/>
  <c r="Q45" i="1" s="1"/>
  <c r="M44" i="1"/>
  <c r="P43" i="1"/>
  <c r="O43" i="1"/>
  <c r="N43" i="1"/>
  <c r="M43" i="1" l="1"/>
  <c r="Q43" i="1" s="1"/>
  <c r="Q44" i="1"/>
  <c r="M40" i="1"/>
  <c r="M41" i="1"/>
  <c r="M37" i="1"/>
  <c r="M117" i="1" l="1"/>
  <c r="M116" i="1"/>
  <c r="M114" i="1"/>
  <c r="M113" i="1"/>
  <c r="M111" i="1"/>
  <c r="M110" i="1"/>
  <c r="M109" i="1" l="1"/>
  <c r="M115" i="1"/>
  <c r="M112" i="1"/>
  <c r="L115" i="1"/>
  <c r="L112" i="1"/>
  <c r="L109" i="1"/>
  <c r="L99" i="1" l="1"/>
  <c r="L93" i="1"/>
  <c r="L89" i="1"/>
  <c r="L85" i="1"/>
  <c r="L81" i="1"/>
  <c r="L76" i="1"/>
  <c r="L69" i="1"/>
  <c r="L55" i="1"/>
  <c r="L46" i="1"/>
  <c r="L39" i="1"/>
  <c r="L36" i="1"/>
  <c r="L27" i="1"/>
  <c r="L17" i="1"/>
  <c r="L14" i="1"/>
  <c r="M101" i="1" l="1"/>
  <c r="M100" i="1"/>
  <c r="N115" i="1" l="1"/>
  <c r="O115" i="1"/>
  <c r="P115" i="1"/>
  <c r="Q114" i="1"/>
  <c r="N112" i="1"/>
  <c r="O112" i="1"/>
  <c r="P112" i="1"/>
  <c r="N109" i="1"/>
  <c r="O109" i="1"/>
  <c r="P109" i="1"/>
  <c r="Q109" i="1" l="1"/>
  <c r="M103" i="1" l="1"/>
  <c r="Q103" i="1" l="1"/>
  <c r="Q116" i="1" l="1"/>
  <c r="Q113" i="1" l="1"/>
  <c r="Q112" i="1"/>
  <c r="Q110" i="1" l="1"/>
  <c r="M94" i="1"/>
  <c r="M95" i="1"/>
  <c r="M90" i="1" l="1"/>
  <c r="M91" i="1"/>
  <c r="M86" i="1"/>
  <c r="M87" i="1"/>
  <c r="M82" i="1" l="1"/>
  <c r="M83" i="1"/>
  <c r="M70" i="1" l="1"/>
  <c r="M77" i="1" l="1"/>
  <c r="M56" i="1" l="1"/>
  <c r="M57" i="1"/>
  <c r="M53" i="1" l="1"/>
  <c r="M50" i="1" l="1"/>
  <c r="M47" i="1" l="1"/>
  <c r="M30" i="1" l="1"/>
  <c r="M29" i="1"/>
  <c r="M28" i="1"/>
  <c r="M18" i="1" l="1"/>
  <c r="M19" i="1"/>
  <c r="M20" i="1"/>
  <c r="M21" i="1"/>
  <c r="M22" i="1"/>
  <c r="M16" i="1" l="1"/>
  <c r="M15" i="1"/>
  <c r="Q32" i="1" l="1"/>
  <c r="Q33" i="1"/>
  <c r="Q34" i="1"/>
  <c r="Q35" i="1"/>
  <c r="M27" i="1"/>
  <c r="Q28" i="1"/>
  <c r="Q29" i="1"/>
  <c r="Q30" i="1"/>
  <c r="N27" i="1"/>
  <c r="O27" i="1"/>
  <c r="P27" i="1"/>
  <c r="Q22" i="1"/>
  <c r="Q21" i="1"/>
  <c r="Q20" i="1"/>
  <c r="Q19" i="1"/>
  <c r="Q18" i="1"/>
  <c r="N17" i="1"/>
  <c r="O17" i="1"/>
  <c r="P17" i="1"/>
  <c r="Q27" i="1" l="1"/>
  <c r="Q31" i="1"/>
  <c r="P108" i="1" l="1"/>
  <c r="P107" i="1" s="1"/>
  <c r="O108" i="1"/>
  <c r="P106" i="1"/>
  <c r="P105" i="1" s="1"/>
  <c r="O106" i="1"/>
  <c r="O105" i="1" s="1"/>
  <c r="P98" i="1"/>
  <c r="P97" i="1" s="1"/>
  <c r="O98" i="1"/>
  <c r="O97" i="1" s="1"/>
  <c r="P80" i="1"/>
  <c r="P79" i="1" s="1"/>
  <c r="O80" i="1"/>
  <c r="O79" i="1" s="1"/>
  <c r="P75" i="1"/>
  <c r="P74" i="1" s="1"/>
  <c r="O75" i="1"/>
  <c r="O74" i="1" s="1"/>
  <c r="P73" i="1"/>
  <c r="P72" i="1" s="1"/>
  <c r="O73" i="1"/>
  <c r="O72" i="1" s="1"/>
  <c r="P66" i="1"/>
  <c r="P65" i="1" s="1"/>
  <c r="O66" i="1"/>
  <c r="O65" i="1" s="1"/>
  <c r="P64" i="1"/>
  <c r="P63" i="1" s="1"/>
  <c r="O64" i="1"/>
  <c r="O63" i="1" s="1"/>
  <c r="P68" i="1"/>
  <c r="P67" i="1" s="1"/>
  <c r="O68" i="1"/>
  <c r="O67" i="1" s="1"/>
  <c r="P62" i="1"/>
  <c r="P61" i="1" s="1"/>
  <c r="O62" i="1"/>
  <c r="O61" i="1" s="1"/>
  <c r="P60" i="1"/>
  <c r="P59" i="1" s="1"/>
  <c r="O60" i="1"/>
  <c r="O59" i="1" s="1"/>
  <c r="P25" i="1"/>
  <c r="O25" i="1"/>
  <c r="Q108" i="1" l="1"/>
  <c r="O107" i="1"/>
  <c r="Q107" i="1" s="1"/>
  <c r="M71" i="1" l="1"/>
  <c r="M48" i="1"/>
  <c r="N99" i="1" l="1"/>
  <c r="O99" i="1"/>
  <c r="P99" i="1"/>
  <c r="N93" i="1"/>
  <c r="O93" i="1"/>
  <c r="P93" i="1"/>
  <c r="N89" i="1"/>
  <c r="O89" i="1"/>
  <c r="P89" i="1"/>
  <c r="N85" i="1"/>
  <c r="O85" i="1"/>
  <c r="P85" i="1"/>
  <c r="N81" i="1" l="1"/>
  <c r="O81" i="1"/>
  <c r="P81" i="1"/>
  <c r="N76" i="1"/>
  <c r="O76" i="1"/>
  <c r="P76" i="1"/>
  <c r="M69" i="1"/>
  <c r="N69" i="1"/>
  <c r="O69" i="1"/>
  <c r="P69" i="1"/>
  <c r="N55" i="1"/>
  <c r="O55" i="1"/>
  <c r="P55" i="1"/>
  <c r="M46" i="1"/>
  <c r="N46" i="1"/>
  <c r="O46" i="1"/>
  <c r="P46" i="1"/>
  <c r="N39" i="1"/>
  <c r="O39" i="1"/>
  <c r="P39" i="1"/>
  <c r="N36" i="1"/>
  <c r="O36" i="1"/>
  <c r="P36" i="1"/>
  <c r="N24" i="1"/>
  <c r="N14" i="1"/>
  <c r="O14" i="1"/>
  <c r="P14" i="1"/>
  <c r="Q106" i="1"/>
  <c r="Q105" i="1"/>
  <c r="Q100" i="1"/>
  <c r="Q98" i="1"/>
  <c r="Q97" i="1"/>
  <c r="Q95" i="1"/>
  <c r="Q94" i="1"/>
  <c r="Q91" i="1"/>
  <c r="Q90" i="1"/>
  <c r="Q87" i="1"/>
  <c r="Q86" i="1"/>
  <c r="Q83" i="1"/>
  <c r="Q82" i="1"/>
  <c r="Q80" i="1"/>
  <c r="Q77" i="1"/>
  <c r="Q75" i="1"/>
  <c r="Q73" i="1"/>
  <c r="Q71" i="1"/>
  <c r="Q70" i="1"/>
  <c r="Q68" i="1"/>
  <c r="Q66" i="1"/>
  <c r="Q64" i="1"/>
  <c r="Q62" i="1"/>
  <c r="Q57" i="1"/>
  <c r="Q56" i="1"/>
  <c r="Q53" i="1"/>
  <c r="Q50" i="1"/>
  <c r="Q48" i="1"/>
  <c r="Q47" i="1"/>
  <c r="Q41" i="1"/>
  <c r="Q40" i="1"/>
  <c r="Q37" i="1"/>
  <c r="Q15" i="1"/>
  <c r="Q46" i="1" l="1"/>
  <c r="Q61" i="1"/>
  <c r="Q65" i="1"/>
  <c r="Q69" i="1"/>
  <c r="Q67" i="1"/>
  <c r="Q74" i="1"/>
  <c r="Q63" i="1"/>
  <c r="Q79" i="1"/>
  <c r="N12" i="1" l="1"/>
  <c r="M42" i="1" l="1"/>
  <c r="M84" i="1"/>
  <c r="M23" i="1"/>
  <c r="M17" i="1" s="1"/>
  <c r="M54" i="1"/>
  <c r="M52" i="1" s="1"/>
  <c r="M92" i="1"/>
  <c r="M104" i="1"/>
  <c r="M102" i="1" s="1"/>
  <c r="M88" i="1"/>
  <c r="M38" i="1"/>
  <c r="Q38" i="1" s="1"/>
  <c r="M51" i="1"/>
  <c r="M78" i="1"/>
  <c r="Q72" i="1"/>
  <c r="Q51" i="1" l="1"/>
  <c r="M49" i="1"/>
  <c r="Q49" i="1" s="1"/>
  <c r="Q104" i="1"/>
  <c r="Q102" i="1"/>
  <c r="Q117" i="1"/>
  <c r="Q115" i="1"/>
  <c r="Q111" i="1"/>
  <c r="Q17" i="1"/>
  <c r="Q23" i="1"/>
  <c r="Q88" i="1"/>
  <c r="M85" i="1"/>
  <c r="Q85" i="1" s="1"/>
  <c r="M58" i="1"/>
  <c r="M89" i="1"/>
  <c r="Q89" i="1" s="1"/>
  <c r="Q92" i="1"/>
  <c r="M76" i="1"/>
  <c r="Q76" i="1" s="1"/>
  <c r="Q78" i="1"/>
  <c r="Q16" i="1"/>
  <c r="M14" i="1"/>
  <c r="M81" i="1"/>
  <c r="Q81" i="1" s="1"/>
  <c r="Q84" i="1"/>
  <c r="M96" i="1"/>
  <c r="M36" i="1"/>
  <c r="Q36" i="1" s="1"/>
  <c r="Q42" i="1"/>
  <c r="M39" i="1"/>
  <c r="Q39" i="1" s="1"/>
  <c r="Q54" i="1"/>
  <c r="Q52" i="1"/>
  <c r="Q14" i="1" l="1"/>
  <c r="M55" i="1"/>
  <c r="Q55" i="1" s="1"/>
  <c r="Q58" i="1"/>
  <c r="Q96" i="1"/>
  <c r="M93" i="1"/>
  <c r="Q93" i="1" s="1"/>
  <c r="P24" i="1" l="1"/>
  <c r="P12" i="1" l="1"/>
  <c r="Q59" i="1"/>
  <c r="Q25" i="1"/>
  <c r="O24" i="1"/>
  <c r="Q60" i="1"/>
  <c r="O12" i="1" l="1"/>
  <c r="Q101" i="1" l="1"/>
  <c r="M99" i="1" l="1"/>
  <c r="Q99" i="1" l="1"/>
  <c r="Q26" i="1" l="1"/>
  <c r="L26" i="1"/>
  <c r="L24" i="1" s="1"/>
  <c r="L12" i="1" s="1"/>
  <c r="M24" i="1"/>
  <c r="M12" i="1" l="1"/>
  <c r="Q12" i="1" s="1"/>
  <c r="Q24" i="1"/>
</calcChain>
</file>

<file path=xl/sharedStrings.xml><?xml version="1.0" encoding="utf-8"?>
<sst xmlns="http://schemas.openxmlformats.org/spreadsheetml/2006/main" count="457" uniqueCount="73">
  <si>
    <t>Х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</si>
  <si>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</si>
  <si>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</si>
  <si>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</si>
  <si>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</si>
  <si>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</si>
  <si>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</si>
  <si>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</si>
  <si>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</si>
  <si>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средства иных источников финансирования работ</t>
  </si>
  <si>
    <t xml:space="preserve">№ п/п </t>
  </si>
  <si>
    <t>Количество зарегистрированных жителей (чел.)</t>
  </si>
  <si>
    <t>многоквартирный дом (№, корп.)</t>
  </si>
  <si>
    <t>г. Надым</t>
  </si>
  <si>
    <t>пгт. Пангоды</t>
  </si>
  <si>
    <t xml:space="preserve"> руб.</t>
  </si>
  <si>
    <t>руб.</t>
  </si>
  <si>
    <t>Стоимость работ по капитальному ремонту общего имущества в многоквартирных домах (руб.)</t>
  </si>
  <si>
    <t>КИ</t>
  </si>
  <si>
    <t>итого</t>
  </si>
  <si>
    <t>20</t>
  </si>
  <si>
    <t xml:space="preserve">разработка проектной документации по капитальному ремонту общего имущества в многоквартирном доме
</t>
  </si>
  <si>
    <t>ул. Ленина</t>
  </si>
  <si>
    <t>20/1</t>
  </si>
  <si>
    <t>ул. Полярная</t>
  </si>
  <si>
    <t>пос. Приозерный</t>
  </si>
  <si>
    <t>3/1</t>
  </si>
  <si>
    <t>ул. Звездная</t>
  </si>
  <si>
    <t>ул. Мира</t>
  </si>
  <si>
    <t>услуги по строительному контролю</t>
  </si>
  <si>
    <t>ремонт крыши</t>
  </si>
  <si>
    <t>08</t>
  </si>
  <si>
    <t>ремонт внутридомовых инженерных систем электроснабжения</t>
  </si>
  <si>
    <t>01</t>
  </si>
  <si>
    <t>ремонт внутридомовых инженерных систем водоснабжения</t>
  </si>
  <si>
    <t>04</t>
  </si>
  <si>
    <t>ремонт внутридомовых инженерных систем водоотведения</t>
  </si>
  <si>
    <t>05</t>
  </si>
  <si>
    <t>ремонт внутридомовых инженерных систем теплоснабжения</t>
  </si>
  <si>
    <t>03</t>
  </si>
  <si>
    <t>ул. Комсомольская</t>
  </si>
  <si>
    <t>2/2</t>
  </si>
  <si>
    <t xml:space="preserve">ул. Зверева </t>
  </si>
  <si>
    <t>06</t>
  </si>
  <si>
    <t>23/1</t>
  </si>
  <si>
    <t>1/1</t>
  </si>
  <si>
    <t>пос. Лесной</t>
  </si>
  <si>
    <t>10/13</t>
  </si>
  <si>
    <t xml:space="preserve">ул. Ямальская </t>
  </si>
  <si>
    <t>ул. Строителей</t>
  </si>
  <si>
    <t>21</t>
  </si>
  <si>
    <t>96</t>
  </si>
  <si>
    <t>9</t>
  </si>
  <si>
    <t>ремонт, замена, модернизация лифтов, ремонт лифтовых шахт, машинных и блочных помещений</t>
  </si>
  <si>
    <t>ФК-2</t>
  </si>
  <si>
    <t>ул. Набережная им. Оруджева С.А.</t>
  </si>
  <si>
    <t>10/7</t>
  </si>
  <si>
    <t>29/1</t>
  </si>
  <si>
    <t xml:space="preserve">Перечень работ и (или) услуг по капитальному ремонту общего имущества в многоквартирном доме, включенном в краткосрочный план                                                                                                </t>
  </si>
  <si>
    <t>средства фондов капитального ремонта многоквартирных домов</t>
  </si>
  <si>
    <t xml:space="preserve">проведение проверки на предмет достоверности определения сметной стоимости капитального ремонта или проверки сметной документации на соответствие действующим нормативам в области ценообразования и сметного нормирования
</t>
  </si>
  <si>
    <t>Источники финансирования работ по капитальному ремонту общего имущества в многоквартирных домах на территории Ямало-Ненецкого автономного округа</t>
  </si>
  <si>
    <t>квартал, микрорайон, проспект, улица, переулок, проезд, поселок (кв., мкр., просп., ул., пер., проезд, пос.)</t>
  </si>
  <si>
    <t>просп. Ленинградский</t>
  </si>
  <si>
    <t>муниципальный округ Надымский район ЯНАО</t>
  </si>
  <si>
    <t>Итого: муниципальное образование муниципальный округ Надымский район ЯНАО за 2020 год</t>
  </si>
  <si>
    <t>Ассигнования, не распределенные муниципальным образованием муниципальный округ Надымский район ЯНАО в 2020 году</t>
  </si>
  <si>
    <t>город, поселок городского типа, поселок, село, деревня, населенный пункт 
(г., пгт, пос., с., д., н/п)</t>
  </si>
  <si>
    <t>Общая площадь многоквартир-ного дома (кв. м)</t>
  </si>
  <si>
    <t>конструктив (капитальное исполнение  (далее - КИ))</t>
  </si>
  <si>
    <t>Код ОКТМО муниципаль-ного образования в Ямало-Ненецком автономном округе (№)</t>
  </si>
  <si>
    <t>Наименование муниципального образования в Ямало-Ненецком автономном округе (городской округ, муниципальный район, муниципальный округ)</t>
  </si>
  <si>
    <t>расположенных на территории Ямало-Ненецкого автономного округа,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</si>
</sst>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20"/>
      <color theme="1"/>
      <name val="PT Astra Serif"/>
      <family val="1"/>
      <charset val="204"/>
    </font>
    <font>
      <sz val="11"/>
      <name val="PT Astra Serif"/>
      <family val="1"/>
      <charset val="204"/>
    </font>
    <font>
      <b/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vertical="top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3" fontId="7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/>
    <xf numFmtId="0" fontId="12" fillId="0" borderId="0" xfId="0" applyFont="1" applyFill="1"/>
    <xf numFmtId="3" fontId="6" fillId="0" borderId="1" xfId="0" applyNumberFormat="1" applyFont="1" applyFill="1" applyBorder="1" applyAlignment="1">
      <alignment horizontal="center" vertical="top"/>
    </xf>
    <xf numFmtId="4" fontId="10" fillId="0" borderId="0" xfId="0" applyNumberFormat="1" applyFont="1" applyFill="1" applyAlignment="1">
      <alignment vertical="top"/>
    </xf>
    <xf numFmtId="4" fontId="13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10" fillId="0" borderId="0" xfId="0" applyFont="1" applyFill="1" applyAlignment="1">
      <alignment horizontal="center" vertical="top"/>
    </xf>
    <xf numFmtId="4" fontId="10" fillId="0" borderId="0" xfId="0" applyNumberFormat="1" applyFont="1" applyFill="1" applyAlignment="1">
      <alignment horizontal="center" vertical="top"/>
    </xf>
    <xf numFmtId="3" fontId="10" fillId="0" borderId="0" xfId="0" applyNumberFormat="1" applyFont="1" applyFill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2" borderId="0" xfId="0" applyFill="1" applyAlignment="1">
      <alignment vertical="top"/>
    </xf>
    <xf numFmtId="0" fontId="11" fillId="2" borderId="0" xfId="0" applyFont="1" applyFill="1"/>
    <xf numFmtId="0" fontId="12" fillId="2" borderId="0" xfId="0" applyFont="1" applyFill="1"/>
    <xf numFmtId="49" fontId="6" fillId="2" borderId="1" xfId="1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 vertical="top" wrapText="1"/>
    </xf>
    <xf numFmtId="3" fontId="8" fillId="2" borderId="1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top" wrapText="1"/>
    </xf>
    <xf numFmtId="0" fontId="7" fillId="2" borderId="1" xfId="5" applyFont="1" applyFill="1" applyBorder="1" applyAlignment="1">
      <alignment vertical="top"/>
    </xf>
    <xf numFmtId="4" fontId="8" fillId="2" borderId="1" xfId="0" applyNumberFormat="1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top"/>
    </xf>
    <xf numFmtId="49" fontId="7" fillId="2" borderId="4" xfId="0" applyNumberFormat="1" applyFont="1" applyFill="1" applyBorder="1" applyAlignment="1">
      <alignment horizontal="center" vertical="top" wrapText="1"/>
    </xf>
    <xf numFmtId="0" fontId="7" fillId="2" borderId="1" xfId="4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/>
    </xf>
    <xf numFmtId="0" fontId="7" fillId="2" borderId="1" xfId="5" applyFont="1" applyFill="1" applyBorder="1" applyAlignment="1">
      <alignment vertical="top" wrapText="1"/>
    </xf>
    <xf numFmtId="0" fontId="7" fillId="2" borderId="8" xfId="0" applyNumberFormat="1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6" xfId="5" applyFont="1" applyFill="1" applyBorder="1" applyAlignment="1">
      <alignment vertical="top"/>
    </xf>
    <xf numFmtId="3" fontId="8" fillId="2" borderId="6" xfId="0" applyNumberFormat="1" applyFont="1" applyFill="1" applyBorder="1" applyAlignment="1">
      <alignment horizontal="center" vertical="top" wrapText="1"/>
    </xf>
    <xf numFmtId="49" fontId="7" fillId="2" borderId="6" xfId="0" applyNumberFormat="1" applyFont="1" applyFill="1" applyBorder="1" applyAlignment="1">
      <alignment horizontal="center" vertical="top" wrapText="1"/>
    </xf>
    <xf numFmtId="4" fontId="8" fillId="2" borderId="6" xfId="0" applyNumberFormat="1" applyFont="1" applyFill="1" applyBorder="1" applyAlignment="1">
      <alignment horizontal="center" vertical="top" wrapText="1"/>
    </xf>
    <xf numFmtId="49" fontId="6" fillId="2" borderId="6" xfId="1" applyNumberFormat="1" applyFont="1" applyFill="1" applyBorder="1" applyAlignment="1">
      <alignment horizontal="center" vertical="top" wrapText="1"/>
    </xf>
    <xf numFmtId="4" fontId="6" fillId="0" borderId="0" xfId="0" applyNumberFormat="1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4" fontId="6" fillId="0" borderId="0" xfId="0" applyNumberFormat="1" applyFont="1" applyFill="1" applyAlignment="1">
      <alignment horizontal="center" vertical="top"/>
    </xf>
    <xf numFmtId="3" fontId="6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vertical="top"/>
    </xf>
    <xf numFmtId="4" fontId="6" fillId="2" borderId="1" xfId="1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top"/>
    </xf>
    <xf numFmtId="4" fontId="6" fillId="2" borderId="6" xfId="0" applyNumberFormat="1" applyFont="1" applyFill="1" applyBorder="1" applyAlignment="1">
      <alignment horizontal="center" vertical="top"/>
    </xf>
    <xf numFmtId="4" fontId="7" fillId="2" borderId="6" xfId="0" applyNumberFormat="1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center" textRotation="90" wrapText="1"/>
    </xf>
    <xf numFmtId="4" fontId="6" fillId="0" borderId="5" xfId="0" applyNumberFormat="1" applyFont="1" applyFill="1" applyBorder="1" applyAlignment="1">
      <alignment horizontal="center" vertical="center" textRotation="90" wrapText="1"/>
    </xf>
    <xf numFmtId="4" fontId="6" fillId="0" borderId="7" xfId="0" applyNumberFormat="1" applyFont="1" applyFill="1" applyBorder="1" applyAlignment="1">
      <alignment horizontal="center" vertical="center" textRotation="90" wrapText="1"/>
    </xf>
    <xf numFmtId="4" fontId="6" fillId="0" borderId="6" xfId="0" applyNumberFormat="1" applyFont="1" applyFill="1" applyBorder="1" applyAlignment="1">
      <alignment horizontal="center" vertical="center" textRotation="90" wrapText="1"/>
    </xf>
    <xf numFmtId="4" fontId="6" fillId="0" borderId="1" xfId="0" applyNumberFormat="1" applyFont="1" applyFill="1" applyBorder="1" applyAlignment="1">
      <alignment horizontal="center" vertical="center" textRotation="90" wrapText="1"/>
    </xf>
    <xf numFmtId="3" fontId="8" fillId="0" borderId="1" xfId="0" applyNumberFormat="1" applyFont="1" applyFill="1" applyBorder="1" applyAlignment="1">
      <alignment horizontal="center" vertical="top" textRotation="90" wrapText="1"/>
    </xf>
  </cellXfs>
  <cellStyles count="16">
    <cellStyle name="Обычный" xfId="0" builtinId="0"/>
    <cellStyle name="Обычный 10" xfId="2"/>
    <cellStyle name="Обычный 10 2" xfId="14"/>
    <cellStyle name="Обычный 2" xfId="5"/>
    <cellStyle name="Обычный 2 2" xfId="12"/>
    <cellStyle name="Обычный 2 3" xfId="6"/>
    <cellStyle name="Обычный 3" xfId="10"/>
    <cellStyle name="Обычный 4 2" xfId="7"/>
    <cellStyle name="Обычный 4 2 2" xfId="13"/>
    <cellStyle name="Обычный 7" xfId="9"/>
    <cellStyle name="Обычный 9" xfId="3"/>
    <cellStyle name="Обычный_СВОД 84-ОД (готовый свод) изм.копия для подписи" xfId="4"/>
    <cellStyle name="Финансовый" xfId="1" builtinId="3"/>
    <cellStyle name="Финансовый 2" xfId="8"/>
    <cellStyle name="Финансовый 2 2" xfId="15"/>
    <cellStyle name="Финансовый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118"/>
  <sheetViews>
    <sheetView tabSelected="1" view="pageBreakPreview" zoomScale="76" zoomScaleNormal="76" zoomScaleSheetLayoutView="76" zoomScalePageLayoutView="60" workbookViewId="0">
      <selection activeCell="J131" sqref="J131"/>
    </sheetView>
  </sheetViews>
  <sheetFormatPr defaultColWidth="9.140625" defaultRowHeight="15" x14ac:dyDescent="0.25"/>
  <cols>
    <col min="1" max="1" width="5.5703125" style="15" customWidth="1"/>
    <col min="2" max="2" width="14.140625" style="15" customWidth="1"/>
    <col min="3" max="3" width="28.85546875" style="13" customWidth="1"/>
    <col min="4" max="4" width="24.42578125" style="13" customWidth="1"/>
    <col min="5" max="5" width="36" style="13" customWidth="1"/>
    <col min="6" max="6" width="19.42578125" style="16" customWidth="1"/>
    <col min="7" max="7" width="14.28515625" style="15" customWidth="1"/>
    <col min="8" max="8" width="18.7109375" style="11" customWidth="1"/>
    <col min="9" max="9" width="15.5703125" style="17" customWidth="1"/>
    <col min="10" max="10" width="50" style="14" customWidth="1"/>
    <col min="11" max="11" width="10" style="13" customWidth="1"/>
    <col min="12" max="12" width="19.5703125" style="11" customWidth="1"/>
    <col min="13" max="13" width="21.140625" style="11" customWidth="1"/>
    <col min="14" max="14" width="14.7109375" style="11" customWidth="1"/>
    <col min="15" max="15" width="22" style="11" customWidth="1"/>
    <col min="16" max="16" width="21.5703125" style="11" customWidth="1"/>
    <col min="17" max="17" width="19.85546875" style="11" customWidth="1"/>
    <col min="18" max="18" width="21.28515625" style="4" customWidth="1"/>
    <col min="19" max="19" width="9.140625" style="4"/>
    <col min="20" max="16384" width="9.140625" style="2"/>
  </cols>
  <sheetData>
    <row r="1" spans="1:19" ht="11.25" customHeight="1" x14ac:dyDescent="0.25">
      <c r="A1" s="82" t="s">
        <v>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9" ht="9" customHeight="1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19" ht="18" customHeight="1" x14ac:dyDescent="0.25">
      <c r="A3" s="83" t="s">
        <v>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19" ht="17.45" customHeight="1" x14ac:dyDescent="0.25">
      <c r="A4" s="83" t="s">
        <v>72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</row>
    <row r="5" spans="1:19" ht="11.25" customHeight="1" x14ac:dyDescent="0.25">
      <c r="A5" s="55"/>
      <c r="B5" s="55"/>
      <c r="C5" s="56"/>
      <c r="D5" s="56"/>
      <c r="E5" s="56"/>
      <c r="F5" s="57"/>
      <c r="G5" s="55"/>
      <c r="H5" s="54"/>
      <c r="I5" s="58"/>
      <c r="J5" s="59"/>
      <c r="K5" s="56"/>
      <c r="L5" s="54"/>
      <c r="M5" s="54"/>
      <c r="N5" s="54"/>
      <c r="O5" s="54"/>
      <c r="P5" s="54"/>
      <c r="Q5" s="54"/>
    </row>
    <row r="6" spans="1:19" ht="62.25" customHeight="1" x14ac:dyDescent="0.25">
      <c r="A6" s="85" t="s">
        <v>10</v>
      </c>
      <c r="B6" s="85" t="s">
        <v>70</v>
      </c>
      <c r="C6" s="85" t="s">
        <v>71</v>
      </c>
      <c r="D6" s="87" t="s">
        <v>6</v>
      </c>
      <c r="E6" s="88"/>
      <c r="F6" s="88"/>
      <c r="G6" s="89"/>
      <c r="H6" s="86" t="s">
        <v>68</v>
      </c>
      <c r="I6" s="95" t="s">
        <v>11</v>
      </c>
      <c r="J6" s="85" t="s">
        <v>58</v>
      </c>
      <c r="K6" s="85"/>
      <c r="L6" s="86" t="s">
        <v>17</v>
      </c>
      <c r="M6" s="84" t="s">
        <v>61</v>
      </c>
      <c r="N6" s="84"/>
      <c r="O6" s="84"/>
      <c r="P6" s="84"/>
      <c r="Q6" s="84"/>
    </row>
    <row r="7" spans="1:19" ht="93.75" customHeight="1" x14ac:dyDescent="0.25">
      <c r="A7" s="85"/>
      <c r="B7" s="85"/>
      <c r="C7" s="85"/>
      <c r="D7" s="85" t="s">
        <v>67</v>
      </c>
      <c r="E7" s="85" t="s">
        <v>62</v>
      </c>
      <c r="F7" s="86" t="s">
        <v>12</v>
      </c>
      <c r="G7" s="85" t="s">
        <v>69</v>
      </c>
      <c r="H7" s="86"/>
      <c r="I7" s="95"/>
      <c r="J7" s="85"/>
      <c r="K7" s="85"/>
      <c r="L7" s="86"/>
      <c r="M7" s="90" t="s">
        <v>59</v>
      </c>
      <c r="N7" s="91" t="s">
        <v>9</v>
      </c>
      <c r="O7" s="94" t="s">
        <v>5</v>
      </c>
      <c r="P7" s="94" t="s">
        <v>4</v>
      </c>
      <c r="Q7" s="94" t="s">
        <v>1</v>
      </c>
    </row>
    <row r="8" spans="1:19" ht="70.5" customHeight="1" x14ac:dyDescent="0.25">
      <c r="A8" s="85"/>
      <c r="B8" s="85"/>
      <c r="C8" s="85"/>
      <c r="D8" s="85"/>
      <c r="E8" s="85"/>
      <c r="F8" s="86"/>
      <c r="G8" s="85"/>
      <c r="H8" s="86"/>
      <c r="I8" s="95"/>
      <c r="J8" s="85"/>
      <c r="K8" s="85"/>
      <c r="L8" s="86"/>
      <c r="M8" s="90"/>
      <c r="N8" s="92"/>
      <c r="O8" s="94"/>
      <c r="P8" s="94"/>
      <c r="Q8" s="94"/>
    </row>
    <row r="9" spans="1:19" ht="15.75" customHeight="1" x14ac:dyDescent="0.25">
      <c r="A9" s="85"/>
      <c r="B9" s="85"/>
      <c r="C9" s="85"/>
      <c r="D9" s="85"/>
      <c r="E9" s="85"/>
      <c r="F9" s="86"/>
      <c r="G9" s="85"/>
      <c r="H9" s="86"/>
      <c r="I9" s="95"/>
      <c r="J9" s="85"/>
      <c r="K9" s="85"/>
      <c r="L9" s="86"/>
      <c r="M9" s="90"/>
      <c r="N9" s="93"/>
      <c r="O9" s="94"/>
      <c r="P9" s="94"/>
      <c r="Q9" s="94"/>
    </row>
    <row r="10" spans="1:19" s="3" customFormat="1" ht="51" customHeight="1" x14ac:dyDescent="0.25">
      <c r="A10" s="85"/>
      <c r="B10" s="85"/>
      <c r="C10" s="85"/>
      <c r="D10" s="85"/>
      <c r="E10" s="85"/>
      <c r="F10" s="86"/>
      <c r="G10" s="85"/>
      <c r="H10" s="86"/>
      <c r="I10" s="95"/>
      <c r="J10" s="18" t="s">
        <v>3</v>
      </c>
      <c r="K10" s="19" t="s">
        <v>2</v>
      </c>
      <c r="L10" s="20" t="s">
        <v>1</v>
      </c>
      <c r="M10" s="21" t="s">
        <v>15</v>
      </c>
      <c r="N10" s="21" t="s">
        <v>15</v>
      </c>
      <c r="O10" s="21" t="s">
        <v>16</v>
      </c>
      <c r="P10" s="21" t="s">
        <v>16</v>
      </c>
      <c r="Q10" s="21" t="s">
        <v>15</v>
      </c>
      <c r="R10" s="24"/>
      <c r="S10" s="24"/>
    </row>
    <row r="11" spans="1:19" s="1" customFormat="1" ht="15.75" x14ac:dyDescent="0.25">
      <c r="A11" s="22">
        <v>1</v>
      </c>
      <c r="B11" s="22">
        <v>2</v>
      </c>
      <c r="C11" s="22">
        <v>3</v>
      </c>
      <c r="D11" s="22">
        <v>4</v>
      </c>
      <c r="E11" s="22">
        <v>5</v>
      </c>
      <c r="F11" s="7">
        <v>6</v>
      </c>
      <c r="G11" s="7">
        <v>7</v>
      </c>
      <c r="H11" s="7">
        <v>8</v>
      </c>
      <c r="I11" s="7">
        <v>9</v>
      </c>
      <c r="J11" s="18">
        <v>10</v>
      </c>
      <c r="K11" s="18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10">
        <v>17</v>
      </c>
      <c r="R11" s="6"/>
      <c r="S11" s="6"/>
    </row>
    <row r="12" spans="1:19" s="4" customFormat="1" ht="15.75" customHeight="1" x14ac:dyDescent="0.25">
      <c r="A12" s="76" t="s">
        <v>65</v>
      </c>
      <c r="B12" s="76"/>
      <c r="C12" s="76"/>
      <c r="D12" s="76"/>
      <c r="E12" s="76"/>
      <c r="F12" s="31">
        <v>34</v>
      </c>
      <c r="G12" s="66" t="s">
        <v>0</v>
      </c>
      <c r="H12" s="35">
        <f>H14+H17+H24+H27+H31+H36+H39+H46+H49+H52+H55+H59+H61+H63+H65+H67+H69+H72+H74+H76+H79+H81+H85+H89+H93+H97+H99+H102+H105+H107+H109+H112+H115+H43</f>
        <v>154889.70000000001</v>
      </c>
      <c r="I12" s="31">
        <f>I14+I17+I24+I27+I31+I36+I39+I46+I49+I52+I55+I59+I61+I63+I65+I67+I69+I72+I74+I76+I79+I81+I85+I89+I93+I97+I99+I102+I105+I107+I109+I112+I115+I43</f>
        <v>6025</v>
      </c>
      <c r="J12" s="66" t="s">
        <v>0</v>
      </c>
      <c r="K12" s="33" t="s">
        <v>0</v>
      </c>
      <c r="L12" s="35">
        <f>L14+L17+L24+L27+L31+L36+L39+L46+L49+L52+L55+L59+L61+L63+L65+L67+L69+L72+L74+L76+L79+L81+L85+L89+L93+L97+L99+L102+L105+L107+L109+L112+L115+L43</f>
        <v>138551199.31</v>
      </c>
      <c r="M12" s="35">
        <f>M14+M17+M24+M27+M31+M36+M39+M46+M49+M52+M55+M59+M61+M63+M65+M67+M69+M72+M74+M76+M79+M81+M85+M89+M93+M97+M99+M102+M105+M107+M109+M112+M115+M43</f>
        <v>136526267</v>
      </c>
      <c r="N12" s="35">
        <f>N14+N17+N24+N27+N31+N36+N39+N46+N49+N52+N55+N59+N61+N63+N65+N67+N69+N72+N74+N76+N79+N81+N85+N89+N93+N97+N99+N102+N105+N107+N109+N112+N115+N43</f>
        <v>0</v>
      </c>
      <c r="O12" s="35">
        <f>O14+O17+O24+O27+O31+O36+O39+O46+O49+O52+O55+O59+O61+O63+O65+O67+O69+O72+O74+O76+O79+O81+O85+O89+O93+O97+O99+O102+O105+O107+O109+O112+O115+O43+O13</f>
        <v>1923999.9999999998</v>
      </c>
      <c r="P12" s="35">
        <f>P14+P17+P24+P27+P31+P36+P39+P46+P49+P52+P55+P59+P61+P63+P65+P67+P69+P72+P74+P76+P79+P81+P85+P89+P93+P97+P99+P102+P105+P107+P109+P112+P115+P43</f>
        <v>101246.61000000002</v>
      </c>
      <c r="Q12" s="30">
        <f>M12+N12+O12+P12</f>
        <v>138551513.61000001</v>
      </c>
      <c r="R12" s="23"/>
    </row>
    <row r="13" spans="1:19" s="4" customFormat="1" ht="15.75" customHeight="1" x14ac:dyDescent="0.25">
      <c r="A13" s="77" t="s">
        <v>66</v>
      </c>
      <c r="B13" s="78"/>
      <c r="C13" s="78"/>
      <c r="D13" s="78"/>
      <c r="E13" s="78"/>
      <c r="F13" s="78"/>
      <c r="G13" s="78"/>
      <c r="H13" s="78"/>
      <c r="I13" s="79"/>
      <c r="J13" s="66" t="s">
        <v>0</v>
      </c>
      <c r="K13" s="33" t="s">
        <v>0</v>
      </c>
      <c r="L13" s="60"/>
      <c r="M13" s="60"/>
      <c r="N13" s="60"/>
      <c r="O13" s="39">
        <v>314.30000000004657</v>
      </c>
      <c r="P13" s="60"/>
      <c r="Q13" s="30">
        <f>M13+N13+O13+P13</f>
        <v>314.30000000004657</v>
      </c>
      <c r="R13" s="23"/>
    </row>
    <row r="14" spans="1:19" s="5" customFormat="1" ht="31.5" customHeight="1" x14ac:dyDescent="0.25">
      <c r="A14" s="68">
        <v>1</v>
      </c>
      <c r="B14" s="36">
        <v>71916000</v>
      </c>
      <c r="C14" s="67" t="s">
        <v>64</v>
      </c>
      <c r="D14" s="65" t="s">
        <v>13</v>
      </c>
      <c r="E14" s="65" t="s">
        <v>42</v>
      </c>
      <c r="F14" s="31">
        <v>9</v>
      </c>
      <c r="G14" s="34" t="s">
        <v>18</v>
      </c>
      <c r="H14" s="35">
        <v>3504.3</v>
      </c>
      <c r="I14" s="31">
        <v>134</v>
      </c>
      <c r="J14" s="67" t="s">
        <v>19</v>
      </c>
      <c r="K14" s="66" t="s">
        <v>0</v>
      </c>
      <c r="L14" s="39">
        <f>L15+L16</f>
        <v>3136750</v>
      </c>
      <c r="M14" s="39">
        <f t="shared" ref="M14:P14" si="0">M15+M16</f>
        <v>3136750</v>
      </c>
      <c r="N14" s="39">
        <f t="shared" si="0"/>
        <v>0</v>
      </c>
      <c r="O14" s="39">
        <f t="shared" si="0"/>
        <v>0</v>
      </c>
      <c r="P14" s="39">
        <f t="shared" si="0"/>
        <v>0</v>
      </c>
      <c r="Q14" s="30">
        <f t="shared" ref="Q14:Q64" si="1">M14+N14+O14+P14</f>
        <v>3136750</v>
      </c>
    </row>
    <row r="15" spans="1:19" s="4" customFormat="1" ht="53.25" customHeight="1" x14ac:dyDescent="0.25">
      <c r="A15" s="69"/>
      <c r="B15" s="36">
        <v>71916000</v>
      </c>
      <c r="C15" s="67" t="s">
        <v>64</v>
      </c>
      <c r="D15" s="65"/>
      <c r="E15" s="65"/>
      <c r="F15" s="31"/>
      <c r="G15" s="34"/>
      <c r="H15" s="35"/>
      <c r="I15" s="31"/>
      <c r="J15" s="41" t="s">
        <v>53</v>
      </c>
      <c r="K15" s="40" t="s">
        <v>43</v>
      </c>
      <c r="L15" s="39">
        <v>3071029</v>
      </c>
      <c r="M15" s="39">
        <f t="shared" ref="M15:M16" si="2">L15</f>
        <v>3071029</v>
      </c>
      <c r="N15" s="35"/>
      <c r="O15" s="39"/>
      <c r="P15" s="39"/>
      <c r="Q15" s="30">
        <f t="shared" si="1"/>
        <v>3071029</v>
      </c>
    </row>
    <row r="16" spans="1:19" s="4" customFormat="1" ht="31.5" customHeight="1" x14ac:dyDescent="0.25">
      <c r="A16" s="70"/>
      <c r="B16" s="36">
        <v>71916000</v>
      </c>
      <c r="C16" s="67" t="s">
        <v>64</v>
      </c>
      <c r="D16" s="65"/>
      <c r="E16" s="65"/>
      <c r="F16" s="31"/>
      <c r="G16" s="34"/>
      <c r="H16" s="35"/>
      <c r="I16" s="31"/>
      <c r="J16" s="67" t="s">
        <v>29</v>
      </c>
      <c r="K16" s="34" t="s">
        <v>50</v>
      </c>
      <c r="L16" s="30">
        <v>65721</v>
      </c>
      <c r="M16" s="39">
        <f t="shared" si="2"/>
        <v>65721</v>
      </c>
      <c r="N16" s="35"/>
      <c r="O16" s="39"/>
      <c r="P16" s="39"/>
      <c r="Q16" s="30">
        <f t="shared" si="1"/>
        <v>65721</v>
      </c>
    </row>
    <row r="17" spans="1:17" s="4" customFormat="1" ht="31.5" customHeight="1" x14ac:dyDescent="0.25">
      <c r="A17" s="68">
        <v>2</v>
      </c>
      <c r="B17" s="42">
        <v>71916000</v>
      </c>
      <c r="C17" s="67" t="s">
        <v>64</v>
      </c>
      <c r="D17" s="67" t="s">
        <v>13</v>
      </c>
      <c r="E17" s="67" t="s">
        <v>42</v>
      </c>
      <c r="F17" s="34" t="s">
        <v>26</v>
      </c>
      <c r="G17" s="33" t="s">
        <v>18</v>
      </c>
      <c r="H17" s="35">
        <v>7159.4</v>
      </c>
      <c r="I17" s="31">
        <v>435</v>
      </c>
      <c r="J17" s="67" t="s">
        <v>19</v>
      </c>
      <c r="K17" s="66" t="s">
        <v>0</v>
      </c>
      <c r="L17" s="39">
        <f>L18+L19+L20+L21+L22+L23</f>
        <v>22388570</v>
      </c>
      <c r="M17" s="39">
        <f>M18+M19+M20+M21+M22+M23</f>
        <v>22388570</v>
      </c>
      <c r="N17" s="39">
        <f t="shared" ref="N17:P17" si="3">N18+N19+N20+N21+N22+N23</f>
        <v>0</v>
      </c>
      <c r="O17" s="39">
        <f t="shared" si="3"/>
        <v>0</v>
      </c>
      <c r="P17" s="39">
        <f t="shared" si="3"/>
        <v>0</v>
      </c>
      <c r="Q17" s="30">
        <f t="shared" ref="Q17:Q23" si="4">M17+N17+O17+P17</f>
        <v>22388570</v>
      </c>
    </row>
    <row r="18" spans="1:17" s="4" customFormat="1" ht="47.25" customHeight="1" x14ac:dyDescent="0.25">
      <c r="A18" s="69"/>
      <c r="B18" s="42">
        <v>71916000</v>
      </c>
      <c r="C18" s="67" t="s">
        <v>64</v>
      </c>
      <c r="D18" s="67"/>
      <c r="E18" s="67"/>
      <c r="F18" s="31"/>
      <c r="G18" s="33"/>
      <c r="H18" s="35"/>
      <c r="I18" s="31"/>
      <c r="J18" s="41" t="s">
        <v>53</v>
      </c>
      <c r="K18" s="40" t="s">
        <v>43</v>
      </c>
      <c r="L18" s="39">
        <v>7563178</v>
      </c>
      <c r="M18" s="30">
        <f t="shared" ref="M18:M22" si="5">L18</f>
        <v>7563178</v>
      </c>
      <c r="N18" s="39"/>
      <c r="O18" s="39"/>
      <c r="P18" s="39"/>
      <c r="Q18" s="30">
        <f t="shared" si="4"/>
        <v>7563178</v>
      </c>
    </row>
    <row r="19" spans="1:17" s="4" customFormat="1" ht="31.5" customHeight="1" x14ac:dyDescent="0.25">
      <c r="A19" s="69"/>
      <c r="B19" s="42">
        <v>71916000</v>
      </c>
      <c r="C19" s="67" t="s">
        <v>64</v>
      </c>
      <c r="D19" s="67"/>
      <c r="E19" s="67"/>
      <c r="F19" s="31"/>
      <c r="G19" s="33"/>
      <c r="H19" s="35"/>
      <c r="I19" s="31"/>
      <c r="J19" s="41" t="s">
        <v>36</v>
      </c>
      <c r="K19" s="40" t="s">
        <v>37</v>
      </c>
      <c r="L19" s="39">
        <v>742708</v>
      </c>
      <c r="M19" s="30">
        <f t="shared" si="5"/>
        <v>742708</v>
      </c>
      <c r="N19" s="39"/>
      <c r="O19" s="39"/>
      <c r="P19" s="39"/>
      <c r="Q19" s="30">
        <f t="shared" si="4"/>
        <v>742708</v>
      </c>
    </row>
    <row r="20" spans="1:17" s="4" customFormat="1" ht="31.5" customHeight="1" x14ac:dyDescent="0.25">
      <c r="A20" s="69"/>
      <c r="B20" s="42">
        <v>71916000</v>
      </c>
      <c r="C20" s="67" t="s">
        <v>64</v>
      </c>
      <c r="D20" s="67"/>
      <c r="E20" s="67"/>
      <c r="F20" s="31"/>
      <c r="G20" s="33"/>
      <c r="H20" s="35"/>
      <c r="I20" s="31"/>
      <c r="J20" s="41" t="s">
        <v>34</v>
      </c>
      <c r="K20" s="40" t="s">
        <v>35</v>
      </c>
      <c r="L20" s="39">
        <v>763545</v>
      </c>
      <c r="M20" s="30">
        <f t="shared" si="5"/>
        <v>763545</v>
      </c>
      <c r="N20" s="39"/>
      <c r="O20" s="39"/>
      <c r="P20" s="39"/>
      <c r="Q20" s="30">
        <f t="shared" si="4"/>
        <v>763545</v>
      </c>
    </row>
    <row r="21" spans="1:17" s="4" customFormat="1" ht="31.5" customHeight="1" x14ac:dyDescent="0.25">
      <c r="A21" s="69"/>
      <c r="B21" s="42">
        <v>71916000</v>
      </c>
      <c r="C21" s="67" t="s">
        <v>64</v>
      </c>
      <c r="D21" s="67"/>
      <c r="E21" s="67"/>
      <c r="F21" s="31"/>
      <c r="G21" s="33"/>
      <c r="H21" s="35"/>
      <c r="I21" s="31"/>
      <c r="J21" s="41" t="s">
        <v>38</v>
      </c>
      <c r="K21" s="40" t="s">
        <v>39</v>
      </c>
      <c r="L21" s="39">
        <v>7107760</v>
      </c>
      <c r="M21" s="30">
        <f t="shared" si="5"/>
        <v>7107760</v>
      </c>
      <c r="N21" s="39"/>
      <c r="O21" s="39"/>
      <c r="P21" s="39"/>
      <c r="Q21" s="30">
        <f t="shared" si="4"/>
        <v>7107760</v>
      </c>
    </row>
    <row r="22" spans="1:17" s="4" customFormat="1" ht="31.5" customHeight="1" x14ac:dyDescent="0.25">
      <c r="A22" s="69"/>
      <c r="B22" s="42">
        <v>71916000</v>
      </c>
      <c r="C22" s="67" t="s">
        <v>64</v>
      </c>
      <c r="D22" s="67"/>
      <c r="E22" s="67"/>
      <c r="F22" s="31"/>
      <c r="G22" s="33"/>
      <c r="H22" s="35"/>
      <c r="I22" s="31"/>
      <c r="J22" s="41" t="s">
        <v>32</v>
      </c>
      <c r="K22" s="40" t="s">
        <v>33</v>
      </c>
      <c r="L22" s="39">
        <v>5742301</v>
      </c>
      <c r="M22" s="30">
        <f t="shared" si="5"/>
        <v>5742301</v>
      </c>
      <c r="N22" s="39"/>
      <c r="O22" s="39"/>
      <c r="P22" s="39"/>
      <c r="Q22" s="30">
        <f t="shared" si="4"/>
        <v>5742301</v>
      </c>
    </row>
    <row r="23" spans="1:17" s="4" customFormat="1" ht="31.5" customHeight="1" x14ac:dyDescent="0.25">
      <c r="A23" s="70"/>
      <c r="B23" s="42">
        <v>71916000</v>
      </c>
      <c r="C23" s="67" t="s">
        <v>64</v>
      </c>
      <c r="D23" s="67"/>
      <c r="E23" s="67"/>
      <c r="F23" s="31"/>
      <c r="G23" s="33"/>
      <c r="H23" s="35"/>
      <c r="I23" s="31"/>
      <c r="J23" s="67" t="s">
        <v>29</v>
      </c>
      <c r="K23" s="34" t="s">
        <v>50</v>
      </c>
      <c r="L23" s="30">
        <v>469078</v>
      </c>
      <c r="M23" s="30">
        <f>L23</f>
        <v>469078</v>
      </c>
      <c r="N23" s="39"/>
      <c r="O23" s="39"/>
      <c r="P23" s="39"/>
      <c r="Q23" s="30">
        <f t="shared" si="4"/>
        <v>469078</v>
      </c>
    </row>
    <row r="24" spans="1:17" s="5" customFormat="1" ht="31.5" customHeight="1" x14ac:dyDescent="0.25">
      <c r="A24" s="71">
        <v>3</v>
      </c>
      <c r="B24" s="36">
        <v>71916000</v>
      </c>
      <c r="C24" s="67" t="s">
        <v>64</v>
      </c>
      <c r="D24" s="65" t="s">
        <v>13</v>
      </c>
      <c r="E24" s="37" t="s">
        <v>42</v>
      </c>
      <c r="F24" s="34" t="s">
        <v>44</v>
      </c>
      <c r="G24" s="34" t="s">
        <v>18</v>
      </c>
      <c r="H24" s="38">
        <v>3527</v>
      </c>
      <c r="I24" s="32">
        <v>126</v>
      </c>
      <c r="J24" s="67" t="s">
        <v>19</v>
      </c>
      <c r="K24" s="34" t="s">
        <v>0</v>
      </c>
      <c r="L24" s="39">
        <f>L25+L26</f>
        <v>148904.65</v>
      </c>
      <c r="M24" s="39">
        <f t="shared" ref="M24:P24" si="6">M25+M26</f>
        <v>20000</v>
      </c>
      <c r="N24" s="39">
        <f t="shared" si="6"/>
        <v>0</v>
      </c>
      <c r="O24" s="39">
        <f t="shared" si="6"/>
        <v>122459.42</v>
      </c>
      <c r="P24" s="39">
        <f t="shared" si="6"/>
        <v>6445.23</v>
      </c>
      <c r="Q24" s="30">
        <f t="shared" si="1"/>
        <v>148904.65</v>
      </c>
    </row>
    <row r="25" spans="1:17" s="4" customFormat="1" ht="51" customHeight="1" x14ac:dyDescent="0.25">
      <c r="A25" s="72"/>
      <c r="B25" s="36">
        <v>71916000</v>
      </c>
      <c r="C25" s="67" t="s">
        <v>64</v>
      </c>
      <c r="D25" s="65"/>
      <c r="E25" s="37"/>
      <c r="F25" s="32"/>
      <c r="G25" s="34"/>
      <c r="H25" s="38"/>
      <c r="I25" s="32"/>
      <c r="J25" s="67" t="s">
        <v>21</v>
      </c>
      <c r="K25" s="34" t="s">
        <v>20</v>
      </c>
      <c r="L25" s="39">
        <v>128904.65</v>
      </c>
      <c r="M25" s="39"/>
      <c r="N25" s="35"/>
      <c r="O25" s="60">
        <f>ROUND(L25*0.95,2)</f>
        <v>122459.42</v>
      </c>
      <c r="P25" s="60">
        <f>ROUND(L25*0.05,2)</f>
        <v>6445.23</v>
      </c>
      <c r="Q25" s="30">
        <f t="shared" si="1"/>
        <v>128904.65</v>
      </c>
    </row>
    <row r="26" spans="1:17" s="4" customFormat="1" ht="110.25" x14ac:dyDescent="0.25">
      <c r="A26" s="73"/>
      <c r="B26" s="36">
        <v>71916000</v>
      </c>
      <c r="C26" s="67" t="s">
        <v>64</v>
      </c>
      <c r="D26" s="65"/>
      <c r="E26" s="37"/>
      <c r="F26" s="32"/>
      <c r="G26" s="34"/>
      <c r="H26" s="38"/>
      <c r="I26" s="32"/>
      <c r="J26" s="67" t="s">
        <v>60</v>
      </c>
      <c r="K26" s="27" t="s">
        <v>51</v>
      </c>
      <c r="L26" s="39">
        <f>M26</f>
        <v>20000</v>
      </c>
      <c r="M26" s="39">
        <v>20000</v>
      </c>
      <c r="N26" s="35"/>
      <c r="O26" s="35"/>
      <c r="P26" s="35"/>
      <c r="Q26" s="30">
        <f t="shared" si="1"/>
        <v>20000</v>
      </c>
    </row>
    <row r="27" spans="1:17" s="4" customFormat="1" ht="31.5" customHeight="1" x14ac:dyDescent="0.25">
      <c r="A27" s="71">
        <v>4</v>
      </c>
      <c r="B27" s="36">
        <v>71916000</v>
      </c>
      <c r="C27" s="67" t="s">
        <v>64</v>
      </c>
      <c r="D27" s="65" t="s">
        <v>13</v>
      </c>
      <c r="E27" s="37" t="s">
        <v>42</v>
      </c>
      <c r="F27" s="32" t="s">
        <v>57</v>
      </c>
      <c r="G27" s="34" t="s">
        <v>18</v>
      </c>
      <c r="H27" s="38">
        <v>3510.9</v>
      </c>
      <c r="I27" s="32">
        <v>135</v>
      </c>
      <c r="J27" s="67" t="s">
        <v>19</v>
      </c>
      <c r="K27" s="27" t="s">
        <v>0</v>
      </c>
      <c r="L27" s="39">
        <f>L28+L29+L30</f>
        <v>3094655</v>
      </c>
      <c r="M27" s="39">
        <f>M28+M29+M30</f>
        <v>3094655</v>
      </c>
      <c r="N27" s="39">
        <f t="shared" ref="N27:P27" si="7">N28+N29+N30</f>
        <v>0</v>
      </c>
      <c r="O27" s="39">
        <f t="shared" si="7"/>
        <v>0</v>
      </c>
      <c r="P27" s="39">
        <f t="shared" si="7"/>
        <v>0</v>
      </c>
      <c r="Q27" s="30">
        <f>M27+N27+O27+P27</f>
        <v>3094655</v>
      </c>
    </row>
    <row r="28" spans="1:17" s="4" customFormat="1" ht="31.5" customHeight="1" x14ac:dyDescent="0.25">
      <c r="A28" s="72"/>
      <c r="B28" s="36">
        <v>71916000</v>
      </c>
      <c r="C28" s="67" t="s">
        <v>64</v>
      </c>
      <c r="D28" s="65"/>
      <c r="E28" s="37"/>
      <c r="F28" s="32"/>
      <c r="G28" s="34"/>
      <c r="H28" s="38"/>
      <c r="I28" s="32"/>
      <c r="J28" s="67" t="s">
        <v>34</v>
      </c>
      <c r="K28" s="27" t="s">
        <v>35</v>
      </c>
      <c r="L28" s="39">
        <v>2343147</v>
      </c>
      <c r="M28" s="30">
        <f t="shared" ref="M28:M30" si="8">L28</f>
        <v>2343147</v>
      </c>
      <c r="N28" s="35"/>
      <c r="O28" s="35"/>
      <c r="P28" s="35"/>
      <c r="Q28" s="30">
        <f>M28+N28+O28+P28</f>
        <v>2343147</v>
      </c>
    </row>
    <row r="29" spans="1:17" s="4" customFormat="1" ht="31.5" customHeight="1" x14ac:dyDescent="0.25">
      <c r="A29" s="72"/>
      <c r="B29" s="36">
        <v>71916000</v>
      </c>
      <c r="C29" s="67" t="s">
        <v>64</v>
      </c>
      <c r="D29" s="65"/>
      <c r="E29" s="37"/>
      <c r="F29" s="32"/>
      <c r="G29" s="34"/>
      <c r="H29" s="38"/>
      <c r="I29" s="32"/>
      <c r="J29" s="67" t="s">
        <v>36</v>
      </c>
      <c r="K29" s="27" t="s">
        <v>37</v>
      </c>
      <c r="L29" s="39">
        <v>686669</v>
      </c>
      <c r="M29" s="30">
        <f t="shared" si="8"/>
        <v>686669</v>
      </c>
      <c r="N29" s="35"/>
      <c r="O29" s="35"/>
      <c r="P29" s="35"/>
      <c r="Q29" s="30">
        <f>M29+N29+O29+P29</f>
        <v>686669</v>
      </c>
    </row>
    <row r="30" spans="1:17" s="4" customFormat="1" ht="31.5" customHeight="1" x14ac:dyDescent="0.25">
      <c r="A30" s="73"/>
      <c r="B30" s="36">
        <v>71916000</v>
      </c>
      <c r="C30" s="67" t="s">
        <v>64</v>
      </c>
      <c r="D30" s="65"/>
      <c r="E30" s="37"/>
      <c r="F30" s="32"/>
      <c r="G30" s="34"/>
      <c r="H30" s="38"/>
      <c r="I30" s="32"/>
      <c r="J30" s="67" t="s">
        <v>29</v>
      </c>
      <c r="K30" s="27">
        <v>21</v>
      </c>
      <c r="L30" s="39">
        <v>64839</v>
      </c>
      <c r="M30" s="30">
        <f t="shared" si="8"/>
        <v>64839</v>
      </c>
      <c r="N30" s="35"/>
      <c r="O30" s="35"/>
      <c r="P30" s="35"/>
      <c r="Q30" s="30">
        <f>M30+N30+O30+P30</f>
        <v>64839</v>
      </c>
    </row>
    <row r="31" spans="1:17" s="4" customFormat="1" ht="31.5" customHeight="1" x14ac:dyDescent="0.25">
      <c r="A31" s="71">
        <v>5</v>
      </c>
      <c r="B31" s="36">
        <v>71916000</v>
      </c>
      <c r="C31" s="67" t="s">
        <v>64</v>
      </c>
      <c r="D31" s="65" t="s">
        <v>13</v>
      </c>
      <c r="E31" s="37" t="s">
        <v>40</v>
      </c>
      <c r="F31" s="32">
        <v>9</v>
      </c>
      <c r="G31" s="34" t="s">
        <v>18</v>
      </c>
      <c r="H31" s="38">
        <v>980.6</v>
      </c>
      <c r="I31" s="32">
        <v>25</v>
      </c>
      <c r="J31" s="67" t="s">
        <v>19</v>
      </c>
      <c r="K31" s="27" t="s">
        <v>0</v>
      </c>
      <c r="L31" s="39">
        <f>L32+L33+L34+L35</f>
        <v>1787117</v>
      </c>
      <c r="M31" s="39">
        <f t="shared" ref="M31:P31" si="9">M32+M33+M34+M35</f>
        <v>1787117</v>
      </c>
      <c r="N31" s="39">
        <f t="shared" si="9"/>
        <v>0</v>
      </c>
      <c r="O31" s="39">
        <f t="shared" si="9"/>
        <v>0</v>
      </c>
      <c r="P31" s="39">
        <f t="shared" si="9"/>
        <v>0</v>
      </c>
      <c r="Q31" s="30">
        <f>M31+N31+O31+P31</f>
        <v>1787117</v>
      </c>
    </row>
    <row r="32" spans="1:17" s="4" customFormat="1" ht="31.5" customHeight="1" x14ac:dyDescent="0.25">
      <c r="A32" s="72"/>
      <c r="B32" s="36">
        <v>71916000</v>
      </c>
      <c r="C32" s="67" t="s">
        <v>64</v>
      </c>
      <c r="D32" s="65"/>
      <c r="E32" s="37"/>
      <c r="F32" s="32"/>
      <c r="G32" s="34"/>
      <c r="H32" s="38"/>
      <c r="I32" s="32"/>
      <c r="J32" s="67" t="s">
        <v>34</v>
      </c>
      <c r="K32" s="27" t="s">
        <v>35</v>
      </c>
      <c r="L32" s="39">
        <v>157195</v>
      </c>
      <c r="M32" s="39">
        <v>157195</v>
      </c>
      <c r="N32" s="35"/>
      <c r="O32" s="35"/>
      <c r="P32" s="35"/>
      <c r="Q32" s="30">
        <f t="shared" ref="Q32:Q35" si="10">M32+N32+O32+P32</f>
        <v>157195</v>
      </c>
    </row>
    <row r="33" spans="1:17" s="4" customFormat="1" ht="31.5" customHeight="1" x14ac:dyDescent="0.25">
      <c r="A33" s="72"/>
      <c r="B33" s="36">
        <v>71916000</v>
      </c>
      <c r="C33" s="67" t="s">
        <v>64</v>
      </c>
      <c r="D33" s="65"/>
      <c r="E33" s="37"/>
      <c r="F33" s="32"/>
      <c r="G33" s="34"/>
      <c r="H33" s="38"/>
      <c r="I33" s="32"/>
      <c r="J33" s="67" t="s">
        <v>36</v>
      </c>
      <c r="K33" s="27" t="s">
        <v>37</v>
      </c>
      <c r="L33" s="39">
        <v>125198</v>
      </c>
      <c r="M33" s="39">
        <v>125198</v>
      </c>
      <c r="N33" s="35"/>
      <c r="O33" s="35"/>
      <c r="P33" s="35"/>
      <c r="Q33" s="30">
        <f t="shared" si="10"/>
        <v>125198</v>
      </c>
    </row>
    <row r="34" spans="1:17" s="4" customFormat="1" ht="31.5" customHeight="1" x14ac:dyDescent="0.25">
      <c r="A34" s="72"/>
      <c r="B34" s="36">
        <v>71916000</v>
      </c>
      <c r="C34" s="67" t="s">
        <v>64</v>
      </c>
      <c r="D34" s="65"/>
      <c r="E34" s="37"/>
      <c r="F34" s="32"/>
      <c r="G34" s="34"/>
      <c r="H34" s="38"/>
      <c r="I34" s="32"/>
      <c r="J34" s="67" t="s">
        <v>38</v>
      </c>
      <c r="K34" s="27" t="s">
        <v>39</v>
      </c>
      <c r="L34" s="39">
        <v>1460701</v>
      </c>
      <c r="M34" s="39">
        <v>1460701</v>
      </c>
      <c r="N34" s="35"/>
      <c r="O34" s="35"/>
      <c r="P34" s="35"/>
      <c r="Q34" s="30">
        <f t="shared" si="10"/>
        <v>1460701</v>
      </c>
    </row>
    <row r="35" spans="1:17" s="4" customFormat="1" ht="31.5" customHeight="1" x14ac:dyDescent="0.25">
      <c r="A35" s="73"/>
      <c r="B35" s="36">
        <v>71916000</v>
      </c>
      <c r="C35" s="67" t="s">
        <v>64</v>
      </c>
      <c r="D35" s="65"/>
      <c r="E35" s="37"/>
      <c r="F35" s="32"/>
      <c r="G35" s="34"/>
      <c r="H35" s="38"/>
      <c r="I35" s="32"/>
      <c r="J35" s="67" t="s">
        <v>29</v>
      </c>
      <c r="K35" s="27">
        <v>21</v>
      </c>
      <c r="L35" s="39">
        <v>44023</v>
      </c>
      <c r="M35" s="39">
        <v>44023</v>
      </c>
      <c r="N35" s="35"/>
      <c r="O35" s="35"/>
      <c r="P35" s="35"/>
      <c r="Q35" s="30">
        <f t="shared" si="10"/>
        <v>44023</v>
      </c>
    </row>
    <row r="36" spans="1:17" s="4" customFormat="1" ht="31.5" customHeight="1" x14ac:dyDescent="0.25">
      <c r="A36" s="74">
        <v>6</v>
      </c>
      <c r="B36" s="36">
        <v>71916000</v>
      </c>
      <c r="C36" s="67" t="s">
        <v>64</v>
      </c>
      <c r="D36" s="65" t="s">
        <v>13</v>
      </c>
      <c r="E36" s="43" t="s">
        <v>63</v>
      </c>
      <c r="F36" s="34" t="s">
        <v>45</v>
      </c>
      <c r="G36" s="34" t="s">
        <v>18</v>
      </c>
      <c r="H36" s="44">
        <v>4467.3999999999996</v>
      </c>
      <c r="I36" s="31">
        <v>108</v>
      </c>
      <c r="J36" s="67" t="s">
        <v>19</v>
      </c>
      <c r="K36" s="34" t="s">
        <v>0</v>
      </c>
      <c r="L36" s="39">
        <f>L37+L38</f>
        <v>3189100</v>
      </c>
      <c r="M36" s="39">
        <f t="shared" ref="M36:P36" si="11">M37+M38</f>
        <v>3189100</v>
      </c>
      <c r="N36" s="39">
        <f t="shared" si="11"/>
        <v>0</v>
      </c>
      <c r="O36" s="39">
        <f t="shared" si="11"/>
        <v>0</v>
      </c>
      <c r="P36" s="39">
        <f t="shared" si="11"/>
        <v>0</v>
      </c>
      <c r="Q36" s="30">
        <f t="shared" si="1"/>
        <v>3189100</v>
      </c>
    </row>
    <row r="37" spans="1:17" s="5" customFormat="1" ht="47.25" customHeight="1" x14ac:dyDescent="0.25">
      <c r="A37" s="75"/>
      <c r="B37" s="36">
        <v>71916000</v>
      </c>
      <c r="C37" s="67" t="s">
        <v>64</v>
      </c>
      <c r="D37" s="65"/>
      <c r="E37" s="65"/>
      <c r="F37" s="31"/>
      <c r="G37" s="34"/>
      <c r="H37" s="35"/>
      <c r="I37" s="31"/>
      <c r="J37" s="41" t="s">
        <v>53</v>
      </c>
      <c r="K37" s="40" t="s">
        <v>43</v>
      </c>
      <c r="L37" s="39">
        <v>3122283</v>
      </c>
      <c r="M37" s="30">
        <f>L37</f>
        <v>3122283</v>
      </c>
      <c r="N37" s="35"/>
      <c r="O37" s="61"/>
      <c r="P37" s="35"/>
      <c r="Q37" s="30">
        <f t="shared" si="1"/>
        <v>3122283</v>
      </c>
    </row>
    <row r="38" spans="1:17" s="4" customFormat="1" ht="31.5" customHeight="1" x14ac:dyDescent="0.25">
      <c r="A38" s="80"/>
      <c r="B38" s="36">
        <v>71916000</v>
      </c>
      <c r="C38" s="67" t="s">
        <v>64</v>
      </c>
      <c r="D38" s="65"/>
      <c r="E38" s="65"/>
      <c r="F38" s="31"/>
      <c r="G38" s="34"/>
      <c r="H38" s="35"/>
      <c r="I38" s="31"/>
      <c r="J38" s="67" t="s">
        <v>29</v>
      </c>
      <c r="K38" s="34" t="s">
        <v>50</v>
      </c>
      <c r="L38" s="30">
        <v>66817</v>
      </c>
      <c r="M38" s="30">
        <f>L38</f>
        <v>66817</v>
      </c>
      <c r="N38" s="35"/>
      <c r="O38" s="61"/>
      <c r="P38" s="35"/>
      <c r="Q38" s="30">
        <f t="shared" si="1"/>
        <v>66817</v>
      </c>
    </row>
    <row r="39" spans="1:17" s="4" customFormat="1" ht="31.5" customHeight="1" x14ac:dyDescent="0.25">
      <c r="A39" s="68">
        <v>7</v>
      </c>
      <c r="B39" s="36">
        <v>71916000</v>
      </c>
      <c r="C39" s="67" t="s">
        <v>64</v>
      </c>
      <c r="D39" s="65" t="s">
        <v>13</v>
      </c>
      <c r="E39" s="43" t="s">
        <v>63</v>
      </c>
      <c r="F39" s="34" t="s">
        <v>41</v>
      </c>
      <c r="G39" s="34" t="s">
        <v>18</v>
      </c>
      <c r="H39" s="35">
        <v>7227</v>
      </c>
      <c r="I39" s="31">
        <v>316</v>
      </c>
      <c r="J39" s="67" t="s">
        <v>19</v>
      </c>
      <c r="K39" s="34" t="s">
        <v>0</v>
      </c>
      <c r="L39" s="39">
        <f>L40+L41+L42</f>
        <v>11610435</v>
      </c>
      <c r="M39" s="39">
        <f t="shared" ref="M39:P39" si="12">M40+M41+M42</f>
        <v>11610435</v>
      </c>
      <c r="N39" s="39">
        <f t="shared" si="12"/>
        <v>0</v>
      </c>
      <c r="O39" s="39">
        <f t="shared" si="12"/>
        <v>0</v>
      </c>
      <c r="P39" s="39">
        <f t="shared" si="12"/>
        <v>0</v>
      </c>
      <c r="Q39" s="30">
        <f t="shared" si="1"/>
        <v>11610435</v>
      </c>
    </row>
    <row r="40" spans="1:17" s="4" customFormat="1" ht="31.5" customHeight="1" x14ac:dyDescent="0.25">
      <c r="A40" s="69"/>
      <c r="B40" s="36">
        <v>71916000</v>
      </c>
      <c r="C40" s="67" t="s">
        <v>64</v>
      </c>
      <c r="D40" s="65"/>
      <c r="E40" s="65"/>
      <c r="F40" s="31"/>
      <c r="G40" s="34"/>
      <c r="H40" s="35"/>
      <c r="I40" s="31"/>
      <c r="J40" s="67" t="s">
        <v>32</v>
      </c>
      <c r="K40" s="27" t="s">
        <v>33</v>
      </c>
      <c r="L40" s="39">
        <v>6540166</v>
      </c>
      <c r="M40" s="30">
        <f>L40</f>
        <v>6540166</v>
      </c>
      <c r="N40" s="35"/>
      <c r="O40" s="35"/>
      <c r="P40" s="35"/>
      <c r="Q40" s="30">
        <f t="shared" si="1"/>
        <v>6540166</v>
      </c>
    </row>
    <row r="41" spans="1:17" s="4" customFormat="1" ht="31.5" customHeight="1" x14ac:dyDescent="0.25">
      <c r="A41" s="69"/>
      <c r="B41" s="36">
        <v>71916000</v>
      </c>
      <c r="C41" s="67" t="s">
        <v>64</v>
      </c>
      <c r="D41" s="65"/>
      <c r="E41" s="65"/>
      <c r="F41" s="31"/>
      <c r="G41" s="34"/>
      <c r="H41" s="35"/>
      <c r="I41" s="31"/>
      <c r="J41" s="67" t="s">
        <v>34</v>
      </c>
      <c r="K41" s="27" t="s">
        <v>35</v>
      </c>
      <c r="L41" s="39">
        <v>4827011</v>
      </c>
      <c r="M41" s="30">
        <f>L41</f>
        <v>4827011</v>
      </c>
      <c r="N41" s="35"/>
      <c r="O41" s="61"/>
      <c r="P41" s="35"/>
      <c r="Q41" s="30">
        <f t="shared" si="1"/>
        <v>4827011</v>
      </c>
    </row>
    <row r="42" spans="1:17" s="4" customFormat="1" ht="31.5" customHeight="1" x14ac:dyDescent="0.25">
      <c r="A42" s="70"/>
      <c r="B42" s="36">
        <v>71916000</v>
      </c>
      <c r="C42" s="67" t="s">
        <v>64</v>
      </c>
      <c r="D42" s="65"/>
      <c r="E42" s="65"/>
      <c r="F42" s="31"/>
      <c r="G42" s="34"/>
      <c r="H42" s="35"/>
      <c r="I42" s="31"/>
      <c r="J42" s="67" t="s">
        <v>29</v>
      </c>
      <c r="K42" s="34" t="s">
        <v>50</v>
      </c>
      <c r="L42" s="30">
        <v>243258</v>
      </c>
      <c r="M42" s="30">
        <f>L42</f>
        <v>243258</v>
      </c>
      <c r="N42" s="35"/>
      <c r="O42" s="61"/>
      <c r="P42" s="35"/>
      <c r="Q42" s="30">
        <f t="shared" si="1"/>
        <v>243258</v>
      </c>
    </row>
    <row r="43" spans="1:17" s="4" customFormat="1" ht="31.5" customHeight="1" x14ac:dyDescent="0.25">
      <c r="A43" s="64">
        <v>8</v>
      </c>
      <c r="B43" s="36">
        <v>71916000</v>
      </c>
      <c r="C43" s="67" t="s">
        <v>64</v>
      </c>
      <c r="D43" s="65" t="s">
        <v>13</v>
      </c>
      <c r="E43" s="65" t="s">
        <v>63</v>
      </c>
      <c r="F43" s="31">
        <v>11</v>
      </c>
      <c r="G43" s="34" t="s">
        <v>18</v>
      </c>
      <c r="H43" s="35">
        <v>27213.3</v>
      </c>
      <c r="I43" s="31">
        <v>793</v>
      </c>
      <c r="J43" s="67" t="s">
        <v>19</v>
      </c>
      <c r="K43" s="34" t="s">
        <v>0</v>
      </c>
      <c r="L43" s="30">
        <f>L44+L45</f>
        <v>20591293</v>
      </c>
      <c r="M43" s="30">
        <f>M44+M45</f>
        <v>20591293</v>
      </c>
      <c r="N43" s="35">
        <f t="shared" ref="N43:P43" si="13">N44+N45</f>
        <v>0</v>
      </c>
      <c r="O43" s="61">
        <f t="shared" si="13"/>
        <v>0</v>
      </c>
      <c r="P43" s="35">
        <f t="shared" si="13"/>
        <v>0</v>
      </c>
      <c r="Q43" s="30">
        <f>M43+N43+O43+P43</f>
        <v>20591293</v>
      </c>
    </row>
    <row r="44" spans="1:17" s="4" customFormat="1" ht="31.5" customHeight="1" x14ac:dyDescent="0.25">
      <c r="A44" s="64"/>
      <c r="B44" s="36">
        <v>71916000</v>
      </c>
      <c r="C44" s="67" t="s">
        <v>64</v>
      </c>
      <c r="D44" s="65"/>
      <c r="E44" s="65"/>
      <c r="F44" s="31"/>
      <c r="G44" s="34"/>
      <c r="H44" s="35"/>
      <c r="I44" s="31"/>
      <c r="J44" s="67" t="s">
        <v>30</v>
      </c>
      <c r="K44" s="27" t="s">
        <v>31</v>
      </c>
      <c r="L44" s="30">
        <v>20159871</v>
      </c>
      <c r="M44" s="30">
        <f>L44</f>
        <v>20159871</v>
      </c>
      <c r="N44" s="35"/>
      <c r="O44" s="61"/>
      <c r="P44" s="35"/>
      <c r="Q44" s="30">
        <f>M44+N44+O44+P44</f>
        <v>20159871</v>
      </c>
    </row>
    <row r="45" spans="1:17" s="4" customFormat="1" ht="31.5" customHeight="1" x14ac:dyDescent="0.25">
      <c r="A45" s="64"/>
      <c r="B45" s="36">
        <v>71916000</v>
      </c>
      <c r="C45" s="67" t="s">
        <v>64</v>
      </c>
      <c r="D45" s="65"/>
      <c r="E45" s="65"/>
      <c r="F45" s="31"/>
      <c r="G45" s="34"/>
      <c r="H45" s="35"/>
      <c r="I45" s="31"/>
      <c r="J45" s="67" t="s">
        <v>29</v>
      </c>
      <c r="K45" s="34" t="s">
        <v>50</v>
      </c>
      <c r="L45" s="30">
        <v>431422</v>
      </c>
      <c r="M45" s="30">
        <f>L45</f>
        <v>431422</v>
      </c>
      <c r="N45" s="35"/>
      <c r="O45" s="61"/>
      <c r="P45" s="35"/>
      <c r="Q45" s="30">
        <f>M45+N45+O45+P45</f>
        <v>431422</v>
      </c>
    </row>
    <row r="46" spans="1:17" s="4" customFormat="1" ht="31.5" customHeight="1" x14ac:dyDescent="0.25">
      <c r="A46" s="71">
        <v>9</v>
      </c>
      <c r="B46" s="36">
        <v>71916000</v>
      </c>
      <c r="C46" s="67" t="s">
        <v>64</v>
      </c>
      <c r="D46" s="65" t="s">
        <v>13</v>
      </c>
      <c r="E46" s="43" t="s">
        <v>63</v>
      </c>
      <c r="F46" s="32">
        <v>17</v>
      </c>
      <c r="G46" s="34" t="s">
        <v>18</v>
      </c>
      <c r="H46" s="38">
        <v>3680.2</v>
      </c>
      <c r="I46" s="32">
        <v>150</v>
      </c>
      <c r="J46" s="67" t="s">
        <v>19</v>
      </c>
      <c r="K46" s="34" t="s">
        <v>0</v>
      </c>
      <c r="L46" s="39">
        <f>L47+L48</f>
        <v>5059756</v>
      </c>
      <c r="M46" s="39">
        <f t="shared" ref="M46:P46" si="14">M47+M48</f>
        <v>5059756</v>
      </c>
      <c r="N46" s="39">
        <f t="shared" si="14"/>
        <v>0</v>
      </c>
      <c r="O46" s="39">
        <f t="shared" si="14"/>
        <v>0</v>
      </c>
      <c r="P46" s="39">
        <f t="shared" si="14"/>
        <v>0</v>
      </c>
      <c r="Q46" s="30">
        <f>M46+N46+O46+P46</f>
        <v>5059756</v>
      </c>
    </row>
    <row r="47" spans="1:17" s="5" customFormat="1" ht="31.5" customHeight="1" x14ac:dyDescent="0.25">
      <c r="A47" s="72"/>
      <c r="B47" s="36">
        <v>71916000</v>
      </c>
      <c r="C47" s="67" t="s">
        <v>64</v>
      </c>
      <c r="D47" s="65"/>
      <c r="E47" s="43"/>
      <c r="F47" s="32"/>
      <c r="G47" s="34"/>
      <c r="H47" s="38"/>
      <c r="I47" s="32"/>
      <c r="J47" s="67" t="s">
        <v>30</v>
      </c>
      <c r="K47" s="27" t="s">
        <v>31</v>
      </c>
      <c r="L47" s="39">
        <v>4953745</v>
      </c>
      <c r="M47" s="30">
        <f>L47</f>
        <v>4953745</v>
      </c>
      <c r="N47" s="35"/>
      <c r="O47" s="35"/>
      <c r="P47" s="35"/>
      <c r="Q47" s="30">
        <f t="shared" si="1"/>
        <v>4953745</v>
      </c>
    </row>
    <row r="48" spans="1:17" s="4" customFormat="1" ht="31.5" customHeight="1" x14ac:dyDescent="0.25">
      <c r="A48" s="73"/>
      <c r="B48" s="36">
        <v>71916000</v>
      </c>
      <c r="C48" s="67" t="s">
        <v>64</v>
      </c>
      <c r="D48" s="65"/>
      <c r="E48" s="43"/>
      <c r="F48" s="32"/>
      <c r="G48" s="34"/>
      <c r="H48" s="38"/>
      <c r="I48" s="32"/>
      <c r="J48" s="67" t="s">
        <v>29</v>
      </c>
      <c r="K48" s="34" t="s">
        <v>50</v>
      </c>
      <c r="L48" s="30">
        <v>106011</v>
      </c>
      <c r="M48" s="30">
        <f>L48</f>
        <v>106011</v>
      </c>
      <c r="N48" s="35"/>
      <c r="O48" s="35"/>
      <c r="P48" s="35"/>
      <c r="Q48" s="30">
        <f t="shared" si="1"/>
        <v>106011</v>
      </c>
    </row>
    <row r="49" spans="1:17" s="4" customFormat="1" ht="31.5" customHeight="1" x14ac:dyDescent="0.25">
      <c r="A49" s="74">
        <v>10</v>
      </c>
      <c r="B49" s="36">
        <v>71916000</v>
      </c>
      <c r="C49" s="67" t="s">
        <v>64</v>
      </c>
      <c r="D49" s="65" t="s">
        <v>13</v>
      </c>
      <c r="E49" s="43" t="s">
        <v>63</v>
      </c>
      <c r="F49" s="31">
        <v>20</v>
      </c>
      <c r="G49" s="34" t="s">
        <v>18</v>
      </c>
      <c r="H49" s="35">
        <v>10203.9</v>
      </c>
      <c r="I49" s="31">
        <v>380</v>
      </c>
      <c r="J49" s="67" t="s">
        <v>19</v>
      </c>
      <c r="K49" s="34" t="s">
        <v>0</v>
      </c>
      <c r="L49" s="39">
        <f>L50+L51</f>
        <v>4063128</v>
      </c>
      <c r="M49" s="39">
        <f t="shared" ref="M49:P49" si="15">M50+M51</f>
        <v>4063128</v>
      </c>
      <c r="N49" s="39">
        <f t="shared" si="15"/>
        <v>0</v>
      </c>
      <c r="O49" s="39">
        <f t="shared" si="15"/>
        <v>0</v>
      </c>
      <c r="P49" s="39">
        <f t="shared" si="15"/>
        <v>0</v>
      </c>
      <c r="Q49" s="30">
        <f t="shared" si="1"/>
        <v>4063128</v>
      </c>
    </row>
    <row r="50" spans="1:17" s="4" customFormat="1" ht="31.5" customHeight="1" x14ac:dyDescent="0.25">
      <c r="A50" s="75"/>
      <c r="B50" s="36">
        <v>71916000</v>
      </c>
      <c r="C50" s="67" t="s">
        <v>64</v>
      </c>
      <c r="D50" s="65"/>
      <c r="E50" s="65"/>
      <c r="F50" s="31"/>
      <c r="G50" s="34"/>
      <c r="H50" s="35"/>
      <c r="I50" s="31"/>
      <c r="J50" s="67" t="s">
        <v>32</v>
      </c>
      <c r="K50" s="27" t="s">
        <v>33</v>
      </c>
      <c r="L50" s="39">
        <v>3833404</v>
      </c>
      <c r="M50" s="30">
        <f t="shared" ref="M50" si="16">L50</f>
        <v>3833404</v>
      </c>
      <c r="N50" s="38"/>
      <c r="O50" s="38"/>
      <c r="P50" s="38"/>
      <c r="Q50" s="30">
        <f t="shared" si="1"/>
        <v>3833404</v>
      </c>
    </row>
    <row r="51" spans="1:17" s="4" customFormat="1" ht="31.5" customHeight="1" x14ac:dyDescent="0.25">
      <c r="A51" s="80"/>
      <c r="B51" s="36">
        <v>71916000</v>
      </c>
      <c r="C51" s="67" t="s">
        <v>64</v>
      </c>
      <c r="D51" s="65"/>
      <c r="E51" s="65"/>
      <c r="F51" s="31"/>
      <c r="G51" s="34"/>
      <c r="H51" s="35"/>
      <c r="I51" s="31"/>
      <c r="J51" s="67" t="s">
        <v>29</v>
      </c>
      <c r="K51" s="34" t="s">
        <v>50</v>
      </c>
      <c r="L51" s="30">
        <v>229724</v>
      </c>
      <c r="M51" s="30">
        <f>L51</f>
        <v>229724</v>
      </c>
      <c r="N51" s="35"/>
      <c r="O51" s="35"/>
      <c r="P51" s="35"/>
      <c r="Q51" s="30">
        <f t="shared" si="1"/>
        <v>229724</v>
      </c>
    </row>
    <row r="52" spans="1:17" s="4" customFormat="1" ht="31.5" customHeight="1" x14ac:dyDescent="0.25">
      <c r="A52" s="68">
        <v>11</v>
      </c>
      <c r="B52" s="42">
        <v>71916000</v>
      </c>
      <c r="C52" s="67" t="s">
        <v>64</v>
      </c>
      <c r="D52" s="67" t="s">
        <v>13</v>
      </c>
      <c r="E52" s="43" t="s">
        <v>63</v>
      </c>
      <c r="F52" s="34" t="s">
        <v>23</v>
      </c>
      <c r="G52" s="33" t="s">
        <v>18</v>
      </c>
      <c r="H52" s="35">
        <v>3572.8</v>
      </c>
      <c r="I52" s="31">
        <v>145</v>
      </c>
      <c r="J52" s="67" t="s">
        <v>19</v>
      </c>
      <c r="K52" s="66" t="s">
        <v>0</v>
      </c>
      <c r="L52" s="39">
        <f>L53+L54</f>
        <v>2555732</v>
      </c>
      <c r="M52" s="39">
        <f t="shared" ref="M52:P52" si="17">M53+M54</f>
        <v>2555732</v>
      </c>
      <c r="N52" s="39">
        <f t="shared" si="17"/>
        <v>0</v>
      </c>
      <c r="O52" s="39">
        <f t="shared" si="17"/>
        <v>0</v>
      </c>
      <c r="P52" s="39">
        <f t="shared" si="17"/>
        <v>0</v>
      </c>
      <c r="Q52" s="30">
        <f t="shared" si="1"/>
        <v>2555732</v>
      </c>
    </row>
    <row r="53" spans="1:17" s="4" customFormat="1" ht="31.5" customHeight="1" x14ac:dyDescent="0.25">
      <c r="A53" s="69"/>
      <c r="B53" s="42">
        <v>71916000</v>
      </c>
      <c r="C53" s="67" t="s">
        <v>64</v>
      </c>
      <c r="D53" s="28"/>
      <c r="E53" s="28"/>
      <c r="F53" s="29"/>
      <c r="G53" s="33"/>
      <c r="H53" s="30"/>
      <c r="I53" s="31"/>
      <c r="J53" s="67" t="s">
        <v>32</v>
      </c>
      <c r="K53" s="27" t="s">
        <v>33</v>
      </c>
      <c r="L53" s="39">
        <v>2461183</v>
      </c>
      <c r="M53" s="30">
        <f t="shared" ref="M53" si="18">L53</f>
        <v>2461183</v>
      </c>
      <c r="N53" s="60"/>
      <c r="O53" s="60"/>
      <c r="P53" s="60"/>
      <c r="Q53" s="30">
        <f t="shared" si="1"/>
        <v>2461183</v>
      </c>
    </row>
    <row r="54" spans="1:17" s="4" customFormat="1" ht="31.5" customHeight="1" x14ac:dyDescent="0.25">
      <c r="A54" s="70"/>
      <c r="B54" s="42">
        <v>71916000</v>
      </c>
      <c r="C54" s="67" t="s">
        <v>64</v>
      </c>
      <c r="D54" s="67"/>
      <c r="E54" s="67"/>
      <c r="F54" s="31"/>
      <c r="G54" s="33"/>
      <c r="H54" s="35"/>
      <c r="I54" s="31"/>
      <c r="J54" s="67" t="s">
        <v>29</v>
      </c>
      <c r="K54" s="34" t="s">
        <v>50</v>
      </c>
      <c r="L54" s="30">
        <v>94549</v>
      </c>
      <c r="M54" s="30">
        <f>L54</f>
        <v>94549</v>
      </c>
      <c r="N54" s="39"/>
      <c r="O54" s="39"/>
      <c r="P54" s="39"/>
      <c r="Q54" s="30">
        <f t="shared" si="1"/>
        <v>94549</v>
      </c>
    </row>
    <row r="55" spans="1:17" s="4" customFormat="1" ht="31.5" customHeight="1" x14ac:dyDescent="0.25">
      <c r="A55" s="71">
        <v>12</v>
      </c>
      <c r="B55" s="36">
        <v>71916000</v>
      </c>
      <c r="C55" s="67" t="s">
        <v>64</v>
      </c>
      <c r="D55" s="65" t="s">
        <v>13</v>
      </c>
      <c r="E55" s="65" t="s">
        <v>55</v>
      </c>
      <c r="F55" s="32">
        <v>32</v>
      </c>
      <c r="G55" s="34" t="s">
        <v>18</v>
      </c>
      <c r="H55" s="38">
        <v>1114.8</v>
      </c>
      <c r="I55" s="32">
        <v>45</v>
      </c>
      <c r="J55" s="67" t="s">
        <v>19</v>
      </c>
      <c r="K55" s="34" t="s">
        <v>0</v>
      </c>
      <c r="L55" s="39">
        <f>L56+L57+L58</f>
        <v>1437966</v>
      </c>
      <c r="M55" s="39">
        <f t="shared" ref="M55:P55" si="19">M56+M57+M58</f>
        <v>1437966</v>
      </c>
      <c r="N55" s="39">
        <f t="shared" si="19"/>
        <v>0</v>
      </c>
      <c r="O55" s="39">
        <f t="shared" si="19"/>
        <v>0</v>
      </c>
      <c r="P55" s="39">
        <f t="shared" si="19"/>
        <v>0</v>
      </c>
      <c r="Q55" s="30">
        <f t="shared" si="1"/>
        <v>1437966</v>
      </c>
    </row>
    <row r="56" spans="1:17" s="4" customFormat="1" ht="31.5" customHeight="1" x14ac:dyDescent="0.25">
      <c r="A56" s="72"/>
      <c r="B56" s="36">
        <v>71916000</v>
      </c>
      <c r="C56" s="67" t="s">
        <v>64</v>
      </c>
      <c r="D56" s="65"/>
      <c r="E56" s="45"/>
      <c r="F56" s="32"/>
      <c r="G56" s="34"/>
      <c r="H56" s="38"/>
      <c r="I56" s="32"/>
      <c r="J56" s="67" t="s">
        <v>32</v>
      </c>
      <c r="K56" s="27" t="s">
        <v>33</v>
      </c>
      <c r="L56" s="39">
        <v>545383</v>
      </c>
      <c r="M56" s="30">
        <f t="shared" ref="M56:M57" si="20">L56</f>
        <v>545383</v>
      </c>
      <c r="N56" s="35"/>
      <c r="O56" s="39"/>
      <c r="P56" s="39"/>
      <c r="Q56" s="30">
        <f t="shared" si="1"/>
        <v>545383</v>
      </c>
    </row>
    <row r="57" spans="1:17" s="5" customFormat="1" ht="31.5" customHeight="1" x14ac:dyDescent="0.25">
      <c r="A57" s="72"/>
      <c r="B57" s="36">
        <v>71916000</v>
      </c>
      <c r="C57" s="67" t="s">
        <v>64</v>
      </c>
      <c r="D57" s="65"/>
      <c r="E57" s="45"/>
      <c r="F57" s="32"/>
      <c r="G57" s="34"/>
      <c r="H57" s="38"/>
      <c r="I57" s="32"/>
      <c r="J57" s="67" t="s">
        <v>34</v>
      </c>
      <c r="K57" s="27" t="s">
        <v>35</v>
      </c>
      <c r="L57" s="61">
        <v>862455</v>
      </c>
      <c r="M57" s="30">
        <f t="shared" si="20"/>
        <v>862455</v>
      </c>
      <c r="N57" s="35"/>
      <c r="O57" s="35"/>
      <c r="P57" s="35"/>
      <c r="Q57" s="30">
        <f t="shared" si="1"/>
        <v>862455</v>
      </c>
    </row>
    <row r="58" spans="1:17" s="4" customFormat="1" ht="31.5" customHeight="1" x14ac:dyDescent="0.25">
      <c r="A58" s="73"/>
      <c r="B58" s="36">
        <v>71916000</v>
      </c>
      <c r="C58" s="67" t="s">
        <v>64</v>
      </c>
      <c r="D58" s="65"/>
      <c r="E58" s="45"/>
      <c r="F58" s="32"/>
      <c r="G58" s="34"/>
      <c r="H58" s="38"/>
      <c r="I58" s="32"/>
      <c r="J58" s="67" t="s">
        <v>29</v>
      </c>
      <c r="K58" s="34" t="s">
        <v>50</v>
      </c>
      <c r="L58" s="30">
        <v>30128</v>
      </c>
      <c r="M58" s="30">
        <f>L58</f>
        <v>30128</v>
      </c>
      <c r="N58" s="35"/>
      <c r="O58" s="35"/>
      <c r="P58" s="35"/>
      <c r="Q58" s="30">
        <f t="shared" si="1"/>
        <v>30128</v>
      </c>
    </row>
    <row r="59" spans="1:17" s="4" customFormat="1" ht="31.5" customHeight="1" x14ac:dyDescent="0.25">
      <c r="A59" s="71">
        <v>13</v>
      </c>
      <c r="B59" s="36">
        <v>71916000</v>
      </c>
      <c r="C59" s="67" t="s">
        <v>64</v>
      </c>
      <c r="D59" s="65" t="s">
        <v>13</v>
      </c>
      <c r="E59" s="65" t="s">
        <v>55</v>
      </c>
      <c r="F59" s="32">
        <v>34</v>
      </c>
      <c r="G59" s="34" t="s">
        <v>18</v>
      </c>
      <c r="H59" s="38">
        <v>10241.299999999999</v>
      </c>
      <c r="I59" s="32">
        <v>419</v>
      </c>
      <c r="J59" s="67" t="s">
        <v>19</v>
      </c>
      <c r="K59" s="34" t="s">
        <v>0</v>
      </c>
      <c r="L59" s="39">
        <f>L60</f>
        <v>164407.73000000001</v>
      </c>
      <c r="M59" s="39">
        <f t="shared" ref="M59:P59" si="21">M60</f>
        <v>0</v>
      </c>
      <c r="N59" s="39">
        <f t="shared" si="21"/>
        <v>0</v>
      </c>
      <c r="O59" s="39">
        <f t="shared" si="21"/>
        <v>156187.34</v>
      </c>
      <c r="P59" s="39">
        <f t="shared" si="21"/>
        <v>8220.39</v>
      </c>
      <c r="Q59" s="30">
        <f t="shared" si="1"/>
        <v>164407.72999999998</v>
      </c>
    </row>
    <row r="60" spans="1:17" s="5" customFormat="1" ht="51" customHeight="1" x14ac:dyDescent="0.25">
      <c r="A60" s="72"/>
      <c r="B60" s="36">
        <v>71916000</v>
      </c>
      <c r="C60" s="67" t="s">
        <v>64</v>
      </c>
      <c r="D60" s="65"/>
      <c r="E60" s="37"/>
      <c r="F60" s="32"/>
      <c r="G60" s="34"/>
      <c r="H60" s="38"/>
      <c r="I60" s="32"/>
      <c r="J60" s="67" t="s">
        <v>21</v>
      </c>
      <c r="K60" s="27" t="s">
        <v>20</v>
      </c>
      <c r="L60" s="39">
        <v>164407.73000000001</v>
      </c>
      <c r="M60" s="39"/>
      <c r="N60" s="35"/>
      <c r="O60" s="60">
        <f>ROUND(L60*0.95,2)</f>
        <v>156187.34</v>
      </c>
      <c r="P60" s="60">
        <f>ROUND(L60*0.05,2)</f>
        <v>8220.39</v>
      </c>
      <c r="Q60" s="30">
        <f t="shared" si="1"/>
        <v>164407.72999999998</v>
      </c>
    </row>
    <row r="61" spans="1:17" s="4" customFormat="1" ht="31.5" customHeight="1" x14ac:dyDescent="0.25">
      <c r="A61" s="81">
        <v>14</v>
      </c>
      <c r="B61" s="36">
        <v>71916000</v>
      </c>
      <c r="C61" s="67" t="s">
        <v>64</v>
      </c>
      <c r="D61" s="65" t="s">
        <v>13</v>
      </c>
      <c r="E61" s="65" t="s">
        <v>55</v>
      </c>
      <c r="F61" s="32">
        <v>39</v>
      </c>
      <c r="G61" s="34" t="s">
        <v>18</v>
      </c>
      <c r="H61" s="30">
        <v>3697.3</v>
      </c>
      <c r="I61" s="29">
        <v>152</v>
      </c>
      <c r="J61" s="67" t="s">
        <v>19</v>
      </c>
      <c r="K61" s="34" t="s">
        <v>0</v>
      </c>
      <c r="L61" s="39">
        <f>L62</f>
        <v>304195.88</v>
      </c>
      <c r="M61" s="39">
        <f t="shared" ref="M61:P61" si="22">M62</f>
        <v>0</v>
      </c>
      <c r="N61" s="39">
        <f t="shared" si="22"/>
        <v>0</v>
      </c>
      <c r="O61" s="39">
        <f t="shared" si="22"/>
        <v>288986.09000000003</v>
      </c>
      <c r="P61" s="39">
        <f t="shared" si="22"/>
        <v>15209.79</v>
      </c>
      <c r="Q61" s="30">
        <f t="shared" si="1"/>
        <v>304195.88</v>
      </c>
    </row>
    <row r="62" spans="1:17" s="4" customFormat="1" ht="63" customHeight="1" x14ac:dyDescent="0.25">
      <c r="A62" s="81"/>
      <c r="B62" s="36">
        <v>71916000</v>
      </c>
      <c r="C62" s="67" t="s">
        <v>64</v>
      </c>
      <c r="D62" s="65"/>
      <c r="E62" s="37"/>
      <c r="F62" s="32"/>
      <c r="G62" s="34"/>
      <c r="H62" s="38"/>
      <c r="I62" s="32"/>
      <c r="J62" s="67" t="s">
        <v>21</v>
      </c>
      <c r="K62" s="27" t="s">
        <v>20</v>
      </c>
      <c r="L62" s="39">
        <v>304195.88</v>
      </c>
      <c r="M62" s="39"/>
      <c r="N62" s="35"/>
      <c r="O62" s="60">
        <f>ROUND(L62*0.95,2)</f>
        <v>288986.09000000003</v>
      </c>
      <c r="P62" s="60">
        <f>ROUND(L62*0.05,2)</f>
        <v>15209.79</v>
      </c>
      <c r="Q62" s="30">
        <f t="shared" si="1"/>
        <v>304195.88</v>
      </c>
    </row>
    <row r="63" spans="1:17" s="4" customFormat="1" ht="31.5" customHeight="1" x14ac:dyDescent="0.25">
      <c r="A63" s="71">
        <v>15</v>
      </c>
      <c r="B63" s="36">
        <v>71916000</v>
      </c>
      <c r="C63" s="67" t="s">
        <v>64</v>
      </c>
      <c r="D63" s="65" t="s">
        <v>13</v>
      </c>
      <c r="E63" s="65" t="s">
        <v>46</v>
      </c>
      <c r="F63" s="34" t="s">
        <v>47</v>
      </c>
      <c r="G63" s="34" t="s">
        <v>18</v>
      </c>
      <c r="H63" s="35">
        <v>611.9</v>
      </c>
      <c r="I63" s="31">
        <v>24</v>
      </c>
      <c r="J63" s="67" t="s">
        <v>19</v>
      </c>
      <c r="K63" s="34" t="s">
        <v>0</v>
      </c>
      <c r="L63" s="39">
        <f>L64</f>
        <v>127384.16</v>
      </c>
      <c r="M63" s="39">
        <f t="shared" ref="M63:P63" si="23">M64</f>
        <v>0</v>
      </c>
      <c r="N63" s="39">
        <f t="shared" si="23"/>
        <v>0</v>
      </c>
      <c r="O63" s="39">
        <f t="shared" si="23"/>
        <v>121014.95</v>
      </c>
      <c r="P63" s="39">
        <f t="shared" si="23"/>
        <v>6369.21</v>
      </c>
      <c r="Q63" s="30">
        <f t="shared" si="1"/>
        <v>127384.16</v>
      </c>
    </row>
    <row r="64" spans="1:17" s="5" customFormat="1" ht="63" customHeight="1" x14ac:dyDescent="0.25">
      <c r="A64" s="72"/>
      <c r="B64" s="36">
        <v>71916000</v>
      </c>
      <c r="C64" s="67" t="s">
        <v>64</v>
      </c>
      <c r="D64" s="65"/>
      <c r="E64" s="65"/>
      <c r="F64" s="31"/>
      <c r="G64" s="34"/>
      <c r="H64" s="35"/>
      <c r="I64" s="31"/>
      <c r="J64" s="67" t="s">
        <v>21</v>
      </c>
      <c r="K64" s="27" t="s">
        <v>20</v>
      </c>
      <c r="L64" s="39">
        <v>127384.16</v>
      </c>
      <c r="M64" s="39"/>
      <c r="N64" s="60"/>
      <c r="O64" s="60">
        <f>ROUND(L64*0.95,2)</f>
        <v>121014.95</v>
      </c>
      <c r="P64" s="60">
        <f>ROUND(L64*0.05,2)</f>
        <v>6369.21</v>
      </c>
      <c r="Q64" s="30">
        <f t="shared" si="1"/>
        <v>127384.16</v>
      </c>
    </row>
    <row r="65" spans="1:19" s="8" customFormat="1" ht="31.5" customHeight="1" x14ac:dyDescent="0.25">
      <c r="A65" s="74">
        <v>16</v>
      </c>
      <c r="B65" s="36">
        <v>71916000</v>
      </c>
      <c r="C65" s="67" t="s">
        <v>64</v>
      </c>
      <c r="D65" s="65" t="s">
        <v>13</v>
      </c>
      <c r="E65" s="65" t="s">
        <v>46</v>
      </c>
      <c r="F65" s="34" t="s">
        <v>56</v>
      </c>
      <c r="G65" s="34" t="s">
        <v>18</v>
      </c>
      <c r="H65" s="35">
        <v>599</v>
      </c>
      <c r="I65" s="31">
        <v>22</v>
      </c>
      <c r="J65" s="67" t="s">
        <v>19</v>
      </c>
      <c r="K65" s="34" t="s">
        <v>0</v>
      </c>
      <c r="L65" s="39">
        <f>L66</f>
        <v>177317.36</v>
      </c>
      <c r="M65" s="39">
        <f t="shared" ref="M65:P65" si="24">M66</f>
        <v>0</v>
      </c>
      <c r="N65" s="39">
        <f t="shared" si="24"/>
        <v>0</v>
      </c>
      <c r="O65" s="39">
        <f t="shared" si="24"/>
        <v>168451.49</v>
      </c>
      <c r="P65" s="39">
        <f t="shared" si="24"/>
        <v>8865.8700000000008</v>
      </c>
      <c r="Q65" s="30">
        <f t="shared" ref="Q65:Q106" si="25">M65+N65+O65+P65</f>
        <v>177317.36</v>
      </c>
      <c r="R65" s="25"/>
      <c r="S65" s="25"/>
    </row>
    <row r="66" spans="1:19" s="9" customFormat="1" ht="63" customHeight="1" x14ac:dyDescent="0.25">
      <c r="A66" s="75"/>
      <c r="B66" s="36">
        <v>71916000</v>
      </c>
      <c r="C66" s="67" t="s">
        <v>64</v>
      </c>
      <c r="D66" s="65"/>
      <c r="E66" s="65"/>
      <c r="F66" s="31"/>
      <c r="G66" s="34"/>
      <c r="H66" s="35"/>
      <c r="I66" s="31"/>
      <c r="J66" s="67" t="s">
        <v>21</v>
      </c>
      <c r="K66" s="27" t="s">
        <v>20</v>
      </c>
      <c r="L66" s="39">
        <v>177317.36</v>
      </c>
      <c r="M66" s="39"/>
      <c r="N66" s="35"/>
      <c r="O66" s="60">
        <f>ROUND(L66*0.95,2)</f>
        <v>168451.49</v>
      </c>
      <c r="P66" s="60">
        <f>ROUND(L66*0.05,2)</f>
        <v>8865.8700000000008</v>
      </c>
      <c r="Q66" s="30">
        <f t="shared" si="25"/>
        <v>177317.36</v>
      </c>
      <c r="R66" s="26"/>
      <c r="S66" s="26"/>
    </row>
    <row r="67" spans="1:19" s="4" customFormat="1" ht="31.5" customHeight="1" x14ac:dyDescent="0.25">
      <c r="A67" s="74">
        <v>17</v>
      </c>
      <c r="B67" s="36">
        <v>71916000</v>
      </c>
      <c r="C67" s="67" t="s">
        <v>64</v>
      </c>
      <c r="D67" s="65" t="s">
        <v>13</v>
      </c>
      <c r="E67" s="65" t="s">
        <v>24</v>
      </c>
      <c r="F67" s="34" t="s">
        <v>52</v>
      </c>
      <c r="G67" s="34" t="s">
        <v>18</v>
      </c>
      <c r="H67" s="35">
        <v>2831</v>
      </c>
      <c r="I67" s="31">
        <v>160</v>
      </c>
      <c r="J67" s="67" t="s">
        <v>19</v>
      </c>
      <c r="K67" s="34" t="s">
        <v>0</v>
      </c>
      <c r="L67" s="39">
        <f>L68</f>
        <v>267617.51</v>
      </c>
      <c r="M67" s="39">
        <f t="shared" ref="M67:P67" si="26">M68</f>
        <v>0</v>
      </c>
      <c r="N67" s="39">
        <f t="shared" si="26"/>
        <v>0</v>
      </c>
      <c r="O67" s="39">
        <f t="shared" si="26"/>
        <v>254236.63</v>
      </c>
      <c r="P67" s="39">
        <f t="shared" si="26"/>
        <v>13380.88</v>
      </c>
      <c r="Q67" s="30">
        <f t="shared" si="25"/>
        <v>267617.51</v>
      </c>
    </row>
    <row r="68" spans="1:19" s="5" customFormat="1" ht="63" customHeight="1" x14ac:dyDescent="0.25">
      <c r="A68" s="75"/>
      <c r="B68" s="36">
        <v>71916000</v>
      </c>
      <c r="C68" s="67" t="s">
        <v>64</v>
      </c>
      <c r="D68" s="65"/>
      <c r="E68" s="65"/>
      <c r="F68" s="31"/>
      <c r="G68" s="34"/>
      <c r="H68" s="35"/>
      <c r="I68" s="31"/>
      <c r="J68" s="67" t="s">
        <v>21</v>
      </c>
      <c r="K68" s="27" t="s">
        <v>20</v>
      </c>
      <c r="L68" s="39">
        <v>267617.51</v>
      </c>
      <c r="M68" s="39"/>
      <c r="N68" s="35"/>
      <c r="O68" s="60">
        <f>ROUND(L68*0.95,2)</f>
        <v>254236.63</v>
      </c>
      <c r="P68" s="60">
        <f>ROUND(L68*0.05,2)</f>
        <v>13380.88</v>
      </c>
      <c r="Q68" s="30">
        <f t="shared" si="25"/>
        <v>267617.51</v>
      </c>
    </row>
    <row r="69" spans="1:19" s="4" customFormat="1" ht="31.5" customHeight="1" x14ac:dyDescent="0.25">
      <c r="A69" s="71">
        <v>18</v>
      </c>
      <c r="B69" s="36">
        <v>71916000</v>
      </c>
      <c r="C69" s="67" t="s">
        <v>64</v>
      </c>
      <c r="D69" s="65" t="s">
        <v>13</v>
      </c>
      <c r="E69" s="37" t="s">
        <v>48</v>
      </c>
      <c r="F69" s="32">
        <v>5</v>
      </c>
      <c r="G69" s="34" t="s">
        <v>18</v>
      </c>
      <c r="H69" s="38">
        <v>7183.8</v>
      </c>
      <c r="I69" s="32">
        <v>277</v>
      </c>
      <c r="J69" s="67" t="s">
        <v>19</v>
      </c>
      <c r="K69" s="34" t="s">
        <v>0</v>
      </c>
      <c r="L69" s="61">
        <f>L70+L71</f>
        <v>9848763</v>
      </c>
      <c r="M69" s="61">
        <f t="shared" ref="M69:P69" si="27">M70+M71</f>
        <v>9848763</v>
      </c>
      <c r="N69" s="61">
        <f t="shared" si="27"/>
        <v>0</v>
      </c>
      <c r="O69" s="61">
        <f t="shared" si="27"/>
        <v>0</v>
      </c>
      <c r="P69" s="61">
        <f t="shared" si="27"/>
        <v>0</v>
      </c>
      <c r="Q69" s="30">
        <f t="shared" si="25"/>
        <v>9848763</v>
      </c>
    </row>
    <row r="70" spans="1:19" s="4" customFormat="1" ht="31.5" customHeight="1" x14ac:dyDescent="0.25">
      <c r="A70" s="72"/>
      <c r="B70" s="36">
        <v>71916000</v>
      </c>
      <c r="C70" s="67" t="s">
        <v>64</v>
      </c>
      <c r="D70" s="65"/>
      <c r="E70" s="37"/>
      <c r="F70" s="32"/>
      <c r="G70" s="34"/>
      <c r="H70" s="38"/>
      <c r="I70" s="32"/>
      <c r="J70" s="67" t="s">
        <v>30</v>
      </c>
      <c r="K70" s="27" t="s">
        <v>31</v>
      </c>
      <c r="L70" s="39">
        <v>9642415</v>
      </c>
      <c r="M70" s="30">
        <f>L70</f>
        <v>9642415</v>
      </c>
      <c r="N70" s="35"/>
      <c r="O70" s="39"/>
      <c r="P70" s="39"/>
      <c r="Q70" s="30">
        <f t="shared" si="25"/>
        <v>9642415</v>
      </c>
    </row>
    <row r="71" spans="1:19" s="4" customFormat="1" ht="31.5" customHeight="1" x14ac:dyDescent="0.25">
      <c r="A71" s="73"/>
      <c r="B71" s="36">
        <v>71916000</v>
      </c>
      <c r="C71" s="67" t="s">
        <v>64</v>
      </c>
      <c r="D71" s="65"/>
      <c r="E71" s="37"/>
      <c r="F71" s="32"/>
      <c r="G71" s="34"/>
      <c r="H71" s="38"/>
      <c r="I71" s="32"/>
      <c r="J71" s="67" t="s">
        <v>29</v>
      </c>
      <c r="K71" s="34" t="s">
        <v>50</v>
      </c>
      <c r="L71" s="30">
        <v>206348</v>
      </c>
      <c r="M71" s="30">
        <f>L71</f>
        <v>206348</v>
      </c>
      <c r="N71" s="35"/>
      <c r="O71" s="35"/>
      <c r="P71" s="35"/>
      <c r="Q71" s="30">
        <f t="shared" si="25"/>
        <v>206348</v>
      </c>
    </row>
    <row r="72" spans="1:19" s="4" customFormat="1" ht="31.5" customHeight="1" x14ac:dyDescent="0.25">
      <c r="A72" s="68">
        <v>19</v>
      </c>
      <c r="B72" s="42">
        <v>71916000</v>
      </c>
      <c r="C72" s="67" t="s">
        <v>64</v>
      </c>
      <c r="D72" s="67" t="s">
        <v>14</v>
      </c>
      <c r="E72" s="67" t="s">
        <v>27</v>
      </c>
      <c r="F72" s="31">
        <v>8</v>
      </c>
      <c r="G72" s="33" t="s">
        <v>18</v>
      </c>
      <c r="H72" s="35">
        <v>5225.5</v>
      </c>
      <c r="I72" s="31">
        <v>171</v>
      </c>
      <c r="J72" s="67" t="s">
        <v>19</v>
      </c>
      <c r="K72" s="66" t="s">
        <v>0</v>
      </c>
      <c r="L72" s="39">
        <f>L73</f>
        <v>101654.29</v>
      </c>
      <c r="M72" s="39">
        <f t="shared" ref="M72:P72" si="28">M73</f>
        <v>0</v>
      </c>
      <c r="N72" s="39">
        <f t="shared" si="28"/>
        <v>0</v>
      </c>
      <c r="O72" s="39">
        <f t="shared" si="28"/>
        <v>96571.58</v>
      </c>
      <c r="P72" s="39">
        <f t="shared" si="28"/>
        <v>5082.71</v>
      </c>
      <c r="Q72" s="30">
        <f t="shared" si="25"/>
        <v>101654.29000000001</v>
      </c>
    </row>
    <row r="73" spans="1:19" s="4" customFormat="1" ht="54.6" customHeight="1" x14ac:dyDescent="0.25">
      <c r="A73" s="69"/>
      <c r="B73" s="42">
        <v>71916000</v>
      </c>
      <c r="C73" s="67" t="s">
        <v>64</v>
      </c>
      <c r="D73" s="67"/>
      <c r="E73" s="67"/>
      <c r="F73" s="31"/>
      <c r="G73" s="33"/>
      <c r="H73" s="35"/>
      <c r="I73" s="31"/>
      <c r="J73" s="67" t="s">
        <v>21</v>
      </c>
      <c r="K73" s="27" t="s">
        <v>20</v>
      </c>
      <c r="L73" s="39">
        <v>101654.29</v>
      </c>
      <c r="M73" s="39"/>
      <c r="N73" s="39"/>
      <c r="O73" s="60">
        <f>ROUND(L73*0.95,2)</f>
        <v>96571.58</v>
      </c>
      <c r="P73" s="60">
        <f>ROUND(L73*0.05,2)</f>
        <v>5082.71</v>
      </c>
      <c r="Q73" s="30">
        <f t="shared" si="25"/>
        <v>101654.29000000001</v>
      </c>
    </row>
    <row r="74" spans="1:19" s="4" customFormat="1" ht="31.5" customHeight="1" x14ac:dyDescent="0.25">
      <c r="A74" s="71">
        <v>20</v>
      </c>
      <c r="B74" s="36">
        <v>71916000</v>
      </c>
      <c r="C74" s="67" t="s">
        <v>64</v>
      </c>
      <c r="D74" s="28" t="s">
        <v>14</v>
      </c>
      <c r="E74" s="28" t="s">
        <v>22</v>
      </c>
      <c r="F74" s="29">
        <v>1</v>
      </c>
      <c r="G74" s="34" t="s">
        <v>18</v>
      </c>
      <c r="H74" s="35">
        <v>2579.8000000000002</v>
      </c>
      <c r="I74" s="31">
        <v>121</v>
      </c>
      <c r="J74" s="67" t="s">
        <v>19</v>
      </c>
      <c r="K74" s="66" t="s">
        <v>0</v>
      </c>
      <c r="L74" s="39">
        <f>L75</f>
        <v>81895.199999999997</v>
      </c>
      <c r="M74" s="39">
        <f t="shared" ref="M74:P74" si="29">M75</f>
        <v>0</v>
      </c>
      <c r="N74" s="39">
        <f t="shared" si="29"/>
        <v>0</v>
      </c>
      <c r="O74" s="39">
        <f t="shared" si="29"/>
        <v>77800.44</v>
      </c>
      <c r="P74" s="39">
        <f t="shared" si="29"/>
        <v>4094.76</v>
      </c>
      <c r="Q74" s="30">
        <f t="shared" si="25"/>
        <v>81895.199999999997</v>
      </c>
    </row>
    <row r="75" spans="1:19" s="4" customFormat="1" ht="54" customHeight="1" x14ac:dyDescent="0.25">
      <c r="A75" s="72"/>
      <c r="B75" s="36">
        <v>71916000</v>
      </c>
      <c r="C75" s="67" t="s">
        <v>64</v>
      </c>
      <c r="D75" s="65"/>
      <c r="E75" s="65"/>
      <c r="F75" s="31"/>
      <c r="G75" s="34"/>
      <c r="H75" s="35"/>
      <c r="I75" s="31"/>
      <c r="J75" s="67" t="s">
        <v>21</v>
      </c>
      <c r="K75" s="27" t="s">
        <v>20</v>
      </c>
      <c r="L75" s="39">
        <v>81895.199999999997</v>
      </c>
      <c r="M75" s="39"/>
      <c r="N75" s="35"/>
      <c r="O75" s="60">
        <f>ROUND(L75*0.95,2)</f>
        <v>77800.44</v>
      </c>
      <c r="P75" s="60">
        <f>ROUND(L75*0.05,2)</f>
        <v>4094.76</v>
      </c>
      <c r="Q75" s="30">
        <f t="shared" si="25"/>
        <v>81895.199999999997</v>
      </c>
    </row>
    <row r="76" spans="1:19" s="4" customFormat="1" ht="31.5" customHeight="1" x14ac:dyDescent="0.25">
      <c r="A76" s="81">
        <v>21</v>
      </c>
      <c r="B76" s="36">
        <v>71916000</v>
      </c>
      <c r="C76" s="67" t="s">
        <v>64</v>
      </c>
      <c r="D76" s="65" t="s">
        <v>14</v>
      </c>
      <c r="E76" s="37" t="s">
        <v>22</v>
      </c>
      <c r="F76" s="32">
        <v>6</v>
      </c>
      <c r="G76" s="34" t="s">
        <v>18</v>
      </c>
      <c r="H76" s="38">
        <v>6974.4</v>
      </c>
      <c r="I76" s="32">
        <v>312</v>
      </c>
      <c r="J76" s="67" t="s">
        <v>19</v>
      </c>
      <c r="K76" s="34" t="s">
        <v>0</v>
      </c>
      <c r="L76" s="39">
        <f>L77+L78</f>
        <v>4687658</v>
      </c>
      <c r="M76" s="39">
        <f t="shared" ref="M76:P76" si="30">M77+M78</f>
        <v>4687658</v>
      </c>
      <c r="N76" s="39">
        <f t="shared" si="30"/>
        <v>0</v>
      </c>
      <c r="O76" s="39">
        <f t="shared" si="30"/>
        <v>0</v>
      </c>
      <c r="P76" s="39">
        <f t="shared" si="30"/>
        <v>0</v>
      </c>
      <c r="Q76" s="30">
        <f t="shared" si="25"/>
        <v>4687658</v>
      </c>
    </row>
    <row r="77" spans="1:19" s="4" customFormat="1" ht="31.5" customHeight="1" x14ac:dyDescent="0.25">
      <c r="A77" s="81"/>
      <c r="B77" s="36">
        <v>71916000</v>
      </c>
      <c r="C77" s="67" t="s">
        <v>64</v>
      </c>
      <c r="D77" s="65"/>
      <c r="E77" s="37"/>
      <c r="F77" s="32"/>
      <c r="G77" s="34"/>
      <c r="H77" s="38"/>
      <c r="I77" s="32"/>
      <c r="J77" s="67" t="s">
        <v>32</v>
      </c>
      <c r="K77" s="27" t="s">
        <v>33</v>
      </c>
      <c r="L77" s="39">
        <v>4589443</v>
      </c>
      <c r="M77" s="30">
        <f>L77</f>
        <v>4589443</v>
      </c>
      <c r="N77" s="35"/>
      <c r="O77" s="35"/>
      <c r="P77" s="35"/>
      <c r="Q77" s="30">
        <f t="shared" si="25"/>
        <v>4589443</v>
      </c>
    </row>
    <row r="78" spans="1:19" s="4" customFormat="1" ht="31.5" customHeight="1" x14ac:dyDescent="0.25">
      <c r="A78" s="81"/>
      <c r="B78" s="36">
        <v>71916000</v>
      </c>
      <c r="C78" s="67" t="s">
        <v>64</v>
      </c>
      <c r="D78" s="65"/>
      <c r="E78" s="37"/>
      <c r="F78" s="32"/>
      <c r="G78" s="34"/>
      <c r="H78" s="38"/>
      <c r="I78" s="32"/>
      <c r="J78" s="67" t="s">
        <v>29</v>
      </c>
      <c r="K78" s="34" t="s">
        <v>50</v>
      </c>
      <c r="L78" s="30">
        <v>98215</v>
      </c>
      <c r="M78" s="30">
        <f>L78</f>
        <v>98215</v>
      </c>
      <c r="N78" s="35"/>
      <c r="O78" s="35"/>
      <c r="P78" s="35"/>
      <c r="Q78" s="30">
        <f t="shared" si="25"/>
        <v>98215</v>
      </c>
    </row>
    <row r="79" spans="1:19" s="4" customFormat="1" ht="31.5" customHeight="1" x14ac:dyDescent="0.25">
      <c r="A79" s="71">
        <v>22</v>
      </c>
      <c r="B79" s="36">
        <v>71916000</v>
      </c>
      <c r="C79" s="67" t="s">
        <v>64</v>
      </c>
      <c r="D79" s="65" t="s">
        <v>14</v>
      </c>
      <c r="E79" s="37" t="s">
        <v>22</v>
      </c>
      <c r="F79" s="32">
        <v>7</v>
      </c>
      <c r="G79" s="34" t="s">
        <v>18</v>
      </c>
      <c r="H79" s="38">
        <v>3086.3</v>
      </c>
      <c r="I79" s="32">
        <v>115</v>
      </c>
      <c r="J79" s="67" t="s">
        <v>19</v>
      </c>
      <c r="K79" s="66" t="s">
        <v>0</v>
      </c>
      <c r="L79" s="39">
        <f>L80</f>
        <v>129866.46</v>
      </c>
      <c r="M79" s="39">
        <f t="shared" ref="M79:P79" si="31">M80</f>
        <v>0</v>
      </c>
      <c r="N79" s="39">
        <f t="shared" si="31"/>
        <v>0</v>
      </c>
      <c r="O79" s="39">
        <f t="shared" si="31"/>
        <v>123373.14</v>
      </c>
      <c r="P79" s="39">
        <f t="shared" si="31"/>
        <v>6493.32</v>
      </c>
      <c r="Q79" s="30">
        <f t="shared" si="25"/>
        <v>129866.45999999999</v>
      </c>
    </row>
    <row r="80" spans="1:19" s="4" customFormat="1" ht="54" customHeight="1" x14ac:dyDescent="0.25">
      <c r="A80" s="72"/>
      <c r="B80" s="36">
        <v>71916000</v>
      </c>
      <c r="C80" s="67" t="s">
        <v>64</v>
      </c>
      <c r="D80" s="65"/>
      <c r="E80" s="37"/>
      <c r="F80" s="32"/>
      <c r="G80" s="34"/>
      <c r="H80" s="38"/>
      <c r="I80" s="32"/>
      <c r="J80" s="67" t="s">
        <v>21</v>
      </c>
      <c r="K80" s="27" t="s">
        <v>20</v>
      </c>
      <c r="L80" s="39">
        <v>129866.46</v>
      </c>
      <c r="M80" s="39"/>
      <c r="N80" s="35"/>
      <c r="O80" s="60">
        <f>ROUND(L80*0.95,2)</f>
        <v>123373.14</v>
      </c>
      <c r="P80" s="60">
        <f>ROUND(L80*0.05,2)</f>
        <v>6493.32</v>
      </c>
      <c r="Q80" s="30">
        <f t="shared" si="25"/>
        <v>129866.45999999999</v>
      </c>
    </row>
    <row r="81" spans="1:17" s="4" customFormat="1" ht="31.5" customHeight="1" x14ac:dyDescent="0.25">
      <c r="A81" s="71">
        <v>23</v>
      </c>
      <c r="B81" s="36">
        <v>71916000</v>
      </c>
      <c r="C81" s="67" t="s">
        <v>64</v>
      </c>
      <c r="D81" s="65" t="s">
        <v>14</v>
      </c>
      <c r="E81" s="37" t="s">
        <v>22</v>
      </c>
      <c r="F81" s="32">
        <v>8</v>
      </c>
      <c r="G81" s="34" t="s">
        <v>18</v>
      </c>
      <c r="H81" s="38">
        <v>3591.5</v>
      </c>
      <c r="I81" s="32">
        <v>162</v>
      </c>
      <c r="J81" s="67" t="s">
        <v>19</v>
      </c>
      <c r="K81" s="34" t="s">
        <v>0</v>
      </c>
      <c r="L81" s="39">
        <f>L82+L83+L84</f>
        <v>8772371</v>
      </c>
      <c r="M81" s="39">
        <f t="shared" ref="M81:P81" si="32">M82+M83+M84</f>
        <v>8772371</v>
      </c>
      <c r="N81" s="39">
        <f t="shared" si="32"/>
        <v>0</v>
      </c>
      <c r="O81" s="39">
        <f t="shared" si="32"/>
        <v>0</v>
      </c>
      <c r="P81" s="39">
        <f t="shared" si="32"/>
        <v>0</v>
      </c>
      <c r="Q81" s="30">
        <f t="shared" si="25"/>
        <v>8772371</v>
      </c>
    </row>
    <row r="82" spans="1:17" s="4" customFormat="1" ht="31.5" customHeight="1" x14ac:dyDescent="0.25">
      <c r="A82" s="72"/>
      <c r="B82" s="36">
        <v>71916000</v>
      </c>
      <c r="C82" s="67" t="s">
        <v>64</v>
      </c>
      <c r="D82" s="65"/>
      <c r="E82" s="37"/>
      <c r="F82" s="32"/>
      <c r="G82" s="34"/>
      <c r="H82" s="38"/>
      <c r="I82" s="32"/>
      <c r="J82" s="67" t="s">
        <v>30</v>
      </c>
      <c r="K82" s="27" t="s">
        <v>31</v>
      </c>
      <c r="L82" s="61">
        <v>5478418</v>
      </c>
      <c r="M82" s="30">
        <f t="shared" ref="M82:M83" si="33">L82</f>
        <v>5478418</v>
      </c>
      <c r="N82" s="35"/>
      <c r="O82" s="35"/>
      <c r="P82" s="35"/>
      <c r="Q82" s="30">
        <f t="shared" si="25"/>
        <v>5478418</v>
      </c>
    </row>
    <row r="83" spans="1:17" s="4" customFormat="1" ht="31.5" customHeight="1" x14ac:dyDescent="0.25">
      <c r="A83" s="72"/>
      <c r="B83" s="36">
        <v>71916000</v>
      </c>
      <c r="C83" s="67" t="s">
        <v>64</v>
      </c>
      <c r="D83" s="65"/>
      <c r="E83" s="37"/>
      <c r="F83" s="32"/>
      <c r="G83" s="34"/>
      <c r="H83" s="38"/>
      <c r="I83" s="32"/>
      <c r="J83" s="67" t="s">
        <v>32</v>
      </c>
      <c r="K83" s="27" t="s">
        <v>33</v>
      </c>
      <c r="L83" s="61">
        <v>3110157</v>
      </c>
      <c r="M83" s="30">
        <f t="shared" si="33"/>
        <v>3110157</v>
      </c>
      <c r="N83" s="35"/>
      <c r="O83" s="35"/>
      <c r="P83" s="35"/>
      <c r="Q83" s="30">
        <f t="shared" si="25"/>
        <v>3110157</v>
      </c>
    </row>
    <row r="84" spans="1:17" s="4" customFormat="1" ht="31.5" customHeight="1" x14ac:dyDescent="0.25">
      <c r="A84" s="72"/>
      <c r="B84" s="36">
        <v>71916000</v>
      </c>
      <c r="C84" s="67" t="s">
        <v>64</v>
      </c>
      <c r="D84" s="65"/>
      <c r="E84" s="37"/>
      <c r="F84" s="32"/>
      <c r="G84" s="34"/>
      <c r="H84" s="38"/>
      <c r="I84" s="32"/>
      <c r="J84" s="67" t="s">
        <v>29</v>
      </c>
      <c r="K84" s="34" t="s">
        <v>50</v>
      </c>
      <c r="L84" s="30">
        <v>183796</v>
      </c>
      <c r="M84" s="30">
        <f>L84</f>
        <v>183796</v>
      </c>
      <c r="N84" s="35"/>
      <c r="O84" s="35"/>
      <c r="P84" s="35"/>
      <c r="Q84" s="30">
        <f t="shared" si="25"/>
        <v>183796</v>
      </c>
    </row>
    <row r="85" spans="1:17" s="4" customFormat="1" ht="31.5" customHeight="1" x14ac:dyDescent="0.25">
      <c r="A85" s="71">
        <v>24</v>
      </c>
      <c r="B85" s="36">
        <v>71916000</v>
      </c>
      <c r="C85" s="67" t="s">
        <v>64</v>
      </c>
      <c r="D85" s="65" t="s">
        <v>14</v>
      </c>
      <c r="E85" s="37" t="s">
        <v>22</v>
      </c>
      <c r="F85" s="32">
        <v>10</v>
      </c>
      <c r="G85" s="34" t="s">
        <v>18</v>
      </c>
      <c r="H85" s="38">
        <v>3603</v>
      </c>
      <c r="I85" s="32">
        <v>162</v>
      </c>
      <c r="J85" s="67" t="s">
        <v>19</v>
      </c>
      <c r="K85" s="34" t="s">
        <v>0</v>
      </c>
      <c r="L85" s="61">
        <f>L86+L87+L88</f>
        <v>8818165</v>
      </c>
      <c r="M85" s="61">
        <f t="shared" ref="M85:P85" si="34">M86+M87+M88</f>
        <v>8818165</v>
      </c>
      <c r="N85" s="61">
        <f t="shared" si="34"/>
        <v>0</v>
      </c>
      <c r="O85" s="61">
        <f t="shared" si="34"/>
        <v>0</v>
      </c>
      <c r="P85" s="61">
        <f t="shared" si="34"/>
        <v>0</v>
      </c>
      <c r="Q85" s="30">
        <f t="shared" si="25"/>
        <v>8818165</v>
      </c>
    </row>
    <row r="86" spans="1:17" s="4" customFormat="1" ht="31.5" customHeight="1" x14ac:dyDescent="0.25">
      <c r="A86" s="72"/>
      <c r="B86" s="36">
        <v>71916000</v>
      </c>
      <c r="C86" s="67" t="s">
        <v>64</v>
      </c>
      <c r="D86" s="65"/>
      <c r="E86" s="46"/>
      <c r="F86" s="32"/>
      <c r="G86" s="34"/>
      <c r="H86" s="38"/>
      <c r="I86" s="32"/>
      <c r="J86" s="67" t="s">
        <v>30</v>
      </c>
      <c r="K86" s="27" t="s">
        <v>31</v>
      </c>
      <c r="L86" s="39">
        <v>5521697</v>
      </c>
      <c r="M86" s="30">
        <f t="shared" ref="M86:M87" si="35">L86</f>
        <v>5521697</v>
      </c>
      <c r="N86" s="35"/>
      <c r="O86" s="35"/>
      <c r="P86" s="35"/>
      <c r="Q86" s="30">
        <f t="shared" si="25"/>
        <v>5521697</v>
      </c>
    </row>
    <row r="87" spans="1:17" s="4" customFormat="1" ht="31.5" customHeight="1" x14ac:dyDescent="0.25">
      <c r="A87" s="72"/>
      <c r="B87" s="36">
        <v>71916000</v>
      </c>
      <c r="C87" s="67" t="s">
        <v>64</v>
      </c>
      <c r="D87" s="28"/>
      <c r="E87" s="28"/>
      <c r="F87" s="29"/>
      <c r="G87" s="33"/>
      <c r="H87" s="30"/>
      <c r="I87" s="31"/>
      <c r="J87" s="67" t="s">
        <v>32</v>
      </c>
      <c r="K87" s="27" t="s">
        <v>33</v>
      </c>
      <c r="L87" s="39">
        <v>3111713</v>
      </c>
      <c r="M87" s="30">
        <f t="shared" si="35"/>
        <v>3111713</v>
      </c>
      <c r="N87" s="60"/>
      <c r="O87" s="60"/>
      <c r="P87" s="60"/>
      <c r="Q87" s="30">
        <f t="shared" si="25"/>
        <v>3111713</v>
      </c>
    </row>
    <row r="88" spans="1:17" s="4" customFormat="1" ht="31.5" customHeight="1" x14ac:dyDescent="0.25">
      <c r="A88" s="73"/>
      <c r="B88" s="36">
        <v>71916000</v>
      </c>
      <c r="C88" s="67" t="s">
        <v>64</v>
      </c>
      <c r="D88" s="28"/>
      <c r="E88" s="28"/>
      <c r="F88" s="29"/>
      <c r="G88" s="33"/>
      <c r="H88" s="30"/>
      <c r="I88" s="31"/>
      <c r="J88" s="67" t="s">
        <v>29</v>
      </c>
      <c r="K88" s="34" t="s">
        <v>50</v>
      </c>
      <c r="L88" s="30">
        <v>184755</v>
      </c>
      <c r="M88" s="30">
        <f>L88</f>
        <v>184755</v>
      </c>
      <c r="N88" s="60"/>
      <c r="O88" s="60"/>
      <c r="P88" s="60"/>
      <c r="Q88" s="30">
        <f t="shared" si="25"/>
        <v>184755</v>
      </c>
    </row>
    <row r="89" spans="1:17" s="4" customFormat="1" ht="31.5" customHeight="1" x14ac:dyDescent="0.25">
      <c r="A89" s="71">
        <v>25</v>
      </c>
      <c r="B89" s="36">
        <v>71916000</v>
      </c>
      <c r="C89" s="67" t="s">
        <v>64</v>
      </c>
      <c r="D89" s="28" t="s">
        <v>14</v>
      </c>
      <c r="E89" s="28" t="s">
        <v>22</v>
      </c>
      <c r="F89" s="31">
        <v>15</v>
      </c>
      <c r="G89" s="34" t="s">
        <v>18</v>
      </c>
      <c r="H89" s="35">
        <v>3619.5</v>
      </c>
      <c r="I89" s="31">
        <v>141</v>
      </c>
      <c r="J89" s="67" t="s">
        <v>19</v>
      </c>
      <c r="K89" s="66" t="s">
        <v>0</v>
      </c>
      <c r="L89" s="39">
        <f>L90+L91+L92</f>
        <v>8033040</v>
      </c>
      <c r="M89" s="39">
        <f t="shared" ref="M89:P89" si="36">M90+M91+M92</f>
        <v>8033040</v>
      </c>
      <c r="N89" s="39">
        <f t="shared" si="36"/>
        <v>0</v>
      </c>
      <c r="O89" s="39">
        <f t="shared" si="36"/>
        <v>0</v>
      </c>
      <c r="P89" s="39">
        <f t="shared" si="36"/>
        <v>0</v>
      </c>
      <c r="Q89" s="30">
        <f t="shared" si="25"/>
        <v>8033040</v>
      </c>
    </row>
    <row r="90" spans="1:17" s="4" customFormat="1" ht="31.5" customHeight="1" x14ac:dyDescent="0.25">
      <c r="A90" s="72"/>
      <c r="B90" s="36">
        <v>71916000</v>
      </c>
      <c r="C90" s="67" t="s">
        <v>64</v>
      </c>
      <c r="D90" s="65"/>
      <c r="E90" s="65"/>
      <c r="F90" s="31"/>
      <c r="G90" s="34"/>
      <c r="H90" s="35"/>
      <c r="I90" s="31"/>
      <c r="J90" s="67" t="s">
        <v>30</v>
      </c>
      <c r="K90" s="27" t="s">
        <v>31</v>
      </c>
      <c r="L90" s="39">
        <v>5151480</v>
      </c>
      <c r="M90" s="30">
        <f t="shared" ref="M90:M91" si="37">L90</f>
        <v>5151480</v>
      </c>
      <c r="N90" s="35"/>
      <c r="O90" s="35"/>
      <c r="P90" s="35"/>
      <c r="Q90" s="30">
        <f t="shared" si="25"/>
        <v>5151480</v>
      </c>
    </row>
    <row r="91" spans="1:17" s="4" customFormat="1" ht="31.5" customHeight="1" x14ac:dyDescent="0.25">
      <c r="A91" s="72"/>
      <c r="B91" s="36">
        <v>71916000</v>
      </c>
      <c r="C91" s="67" t="s">
        <v>64</v>
      </c>
      <c r="D91" s="65"/>
      <c r="E91" s="65"/>
      <c r="F91" s="31"/>
      <c r="G91" s="34"/>
      <c r="H91" s="35"/>
      <c r="I91" s="31"/>
      <c r="J91" s="67" t="s">
        <v>32</v>
      </c>
      <c r="K91" s="27" t="s">
        <v>33</v>
      </c>
      <c r="L91" s="39">
        <v>2713254</v>
      </c>
      <c r="M91" s="30">
        <f t="shared" si="37"/>
        <v>2713254</v>
      </c>
      <c r="N91" s="35"/>
      <c r="O91" s="35"/>
      <c r="P91" s="35"/>
      <c r="Q91" s="30">
        <f t="shared" si="25"/>
        <v>2713254</v>
      </c>
    </row>
    <row r="92" spans="1:17" s="4" customFormat="1" ht="31.5" customHeight="1" x14ac:dyDescent="0.25">
      <c r="A92" s="73"/>
      <c r="B92" s="36">
        <v>71916000</v>
      </c>
      <c r="C92" s="67" t="s">
        <v>64</v>
      </c>
      <c r="D92" s="65"/>
      <c r="E92" s="65"/>
      <c r="F92" s="31"/>
      <c r="G92" s="34"/>
      <c r="H92" s="35"/>
      <c r="I92" s="31"/>
      <c r="J92" s="67" t="s">
        <v>29</v>
      </c>
      <c r="K92" s="34" t="s">
        <v>50</v>
      </c>
      <c r="L92" s="30">
        <v>168306</v>
      </c>
      <c r="M92" s="30">
        <f>L92</f>
        <v>168306</v>
      </c>
      <c r="N92" s="35"/>
      <c r="O92" s="35"/>
      <c r="P92" s="35"/>
      <c r="Q92" s="30">
        <f t="shared" si="25"/>
        <v>168306</v>
      </c>
    </row>
    <row r="93" spans="1:17" s="4" customFormat="1" ht="31.5" customHeight="1" x14ac:dyDescent="0.25">
      <c r="A93" s="68">
        <v>26</v>
      </c>
      <c r="B93" s="36">
        <v>71916000</v>
      </c>
      <c r="C93" s="67" t="s">
        <v>64</v>
      </c>
      <c r="D93" s="28" t="s">
        <v>14</v>
      </c>
      <c r="E93" s="28" t="s">
        <v>22</v>
      </c>
      <c r="F93" s="31">
        <v>19</v>
      </c>
      <c r="G93" s="34" t="s">
        <v>18</v>
      </c>
      <c r="H93" s="35">
        <v>3570.3</v>
      </c>
      <c r="I93" s="31">
        <v>138</v>
      </c>
      <c r="J93" s="67" t="s">
        <v>19</v>
      </c>
      <c r="K93" s="66" t="s">
        <v>0</v>
      </c>
      <c r="L93" s="39">
        <f>L94+L95+L96</f>
        <v>7959675</v>
      </c>
      <c r="M93" s="39">
        <f t="shared" ref="M93:P93" si="38">M94+M95+M96</f>
        <v>7959675</v>
      </c>
      <c r="N93" s="39">
        <f t="shared" si="38"/>
        <v>0</v>
      </c>
      <c r="O93" s="39">
        <f t="shared" si="38"/>
        <v>0</v>
      </c>
      <c r="P93" s="39">
        <f t="shared" si="38"/>
        <v>0</v>
      </c>
      <c r="Q93" s="30">
        <f t="shared" si="25"/>
        <v>7959675</v>
      </c>
    </row>
    <row r="94" spans="1:17" s="4" customFormat="1" ht="31.5" customHeight="1" x14ac:dyDescent="0.25">
      <c r="A94" s="69"/>
      <c r="B94" s="36">
        <v>71916000</v>
      </c>
      <c r="C94" s="67" t="s">
        <v>64</v>
      </c>
      <c r="D94" s="65"/>
      <c r="E94" s="65"/>
      <c r="F94" s="31"/>
      <c r="G94" s="34"/>
      <c r="H94" s="35"/>
      <c r="I94" s="31"/>
      <c r="J94" s="67" t="s">
        <v>30</v>
      </c>
      <c r="K94" s="27" t="s">
        <v>31</v>
      </c>
      <c r="L94" s="39">
        <v>5079652</v>
      </c>
      <c r="M94" s="30">
        <f t="shared" ref="M94:M95" si="39">L94</f>
        <v>5079652</v>
      </c>
      <c r="N94" s="35"/>
      <c r="O94" s="35"/>
      <c r="P94" s="35"/>
      <c r="Q94" s="30">
        <f t="shared" si="25"/>
        <v>5079652</v>
      </c>
    </row>
    <row r="95" spans="1:17" s="4" customFormat="1" ht="31.5" customHeight="1" x14ac:dyDescent="0.25">
      <c r="A95" s="69"/>
      <c r="B95" s="36">
        <v>71916000</v>
      </c>
      <c r="C95" s="67" t="s">
        <v>64</v>
      </c>
      <c r="D95" s="28"/>
      <c r="E95" s="28"/>
      <c r="F95" s="29"/>
      <c r="G95" s="33"/>
      <c r="H95" s="30"/>
      <c r="I95" s="31"/>
      <c r="J95" s="67" t="s">
        <v>32</v>
      </c>
      <c r="K95" s="27" t="s">
        <v>33</v>
      </c>
      <c r="L95" s="39">
        <v>2713254</v>
      </c>
      <c r="M95" s="30">
        <f t="shared" si="39"/>
        <v>2713254</v>
      </c>
      <c r="N95" s="60"/>
      <c r="O95" s="60"/>
      <c r="P95" s="60"/>
      <c r="Q95" s="30">
        <f t="shared" si="25"/>
        <v>2713254</v>
      </c>
    </row>
    <row r="96" spans="1:17" s="4" customFormat="1" ht="31.5" customHeight="1" x14ac:dyDescent="0.25">
      <c r="A96" s="70"/>
      <c r="B96" s="36">
        <v>71916000</v>
      </c>
      <c r="C96" s="67" t="s">
        <v>64</v>
      </c>
      <c r="D96" s="28"/>
      <c r="E96" s="28"/>
      <c r="F96" s="29"/>
      <c r="G96" s="33"/>
      <c r="H96" s="30"/>
      <c r="I96" s="31"/>
      <c r="J96" s="67" t="s">
        <v>29</v>
      </c>
      <c r="K96" s="34" t="s">
        <v>50</v>
      </c>
      <c r="L96" s="30">
        <v>166769</v>
      </c>
      <c r="M96" s="30">
        <f>L96</f>
        <v>166769</v>
      </c>
      <c r="N96" s="60"/>
      <c r="O96" s="60"/>
      <c r="P96" s="60"/>
      <c r="Q96" s="30">
        <f t="shared" si="25"/>
        <v>166769</v>
      </c>
    </row>
    <row r="97" spans="1:17" s="4" customFormat="1" ht="31.5" customHeight="1" x14ac:dyDescent="0.25">
      <c r="A97" s="71">
        <v>27</v>
      </c>
      <c r="B97" s="42">
        <v>71916000</v>
      </c>
      <c r="C97" s="67" t="s">
        <v>64</v>
      </c>
      <c r="D97" s="67" t="s">
        <v>14</v>
      </c>
      <c r="E97" s="67" t="s">
        <v>22</v>
      </c>
      <c r="F97" s="31">
        <v>48</v>
      </c>
      <c r="G97" s="33" t="s">
        <v>18</v>
      </c>
      <c r="H97" s="35">
        <v>3474.4</v>
      </c>
      <c r="I97" s="31">
        <v>142</v>
      </c>
      <c r="J97" s="67" t="s">
        <v>19</v>
      </c>
      <c r="K97" s="66" t="s">
        <v>0</v>
      </c>
      <c r="L97" s="39">
        <f>L98</f>
        <v>182417.08</v>
      </c>
      <c r="M97" s="39">
        <f t="shared" ref="M97:P97" si="40">M98</f>
        <v>0</v>
      </c>
      <c r="N97" s="39">
        <f t="shared" si="40"/>
        <v>0</v>
      </c>
      <c r="O97" s="39">
        <f t="shared" si="40"/>
        <v>173296.23</v>
      </c>
      <c r="P97" s="39">
        <f t="shared" si="40"/>
        <v>9120.85</v>
      </c>
      <c r="Q97" s="30">
        <f t="shared" si="25"/>
        <v>182417.08000000002</v>
      </c>
    </row>
    <row r="98" spans="1:17" s="4" customFormat="1" ht="54.6" customHeight="1" x14ac:dyDescent="0.25">
      <c r="A98" s="72"/>
      <c r="B98" s="42">
        <v>71916000</v>
      </c>
      <c r="C98" s="67" t="s">
        <v>64</v>
      </c>
      <c r="D98" s="67"/>
      <c r="E98" s="67"/>
      <c r="F98" s="31"/>
      <c r="G98" s="33"/>
      <c r="H98" s="35"/>
      <c r="I98" s="31"/>
      <c r="J98" s="67" t="s">
        <v>21</v>
      </c>
      <c r="K98" s="27" t="s">
        <v>20</v>
      </c>
      <c r="L98" s="39">
        <v>182417.08</v>
      </c>
      <c r="M98" s="39"/>
      <c r="N98" s="39"/>
      <c r="O98" s="60">
        <f>ROUND(L98*0.95,2)</f>
        <v>173296.23</v>
      </c>
      <c r="P98" s="60">
        <f>ROUND(L98*0.05,2)</f>
        <v>9120.85</v>
      </c>
      <c r="Q98" s="30">
        <f t="shared" si="25"/>
        <v>182417.08000000002</v>
      </c>
    </row>
    <row r="99" spans="1:17" s="4" customFormat="1" ht="31.5" customHeight="1" x14ac:dyDescent="0.25">
      <c r="A99" s="71">
        <v>28</v>
      </c>
      <c r="B99" s="36">
        <v>71916000</v>
      </c>
      <c r="C99" s="67" t="s">
        <v>64</v>
      </c>
      <c r="D99" s="65" t="s">
        <v>14</v>
      </c>
      <c r="E99" s="37" t="s">
        <v>28</v>
      </c>
      <c r="F99" s="32">
        <v>5</v>
      </c>
      <c r="G99" s="34" t="s">
        <v>18</v>
      </c>
      <c r="H99" s="38">
        <v>2753.7</v>
      </c>
      <c r="I99" s="32">
        <v>110</v>
      </c>
      <c r="J99" s="67" t="s">
        <v>19</v>
      </c>
      <c r="K99" s="34" t="s">
        <v>0</v>
      </c>
      <c r="L99" s="39">
        <f>L100+L101</f>
        <v>1934592</v>
      </c>
      <c r="M99" s="39">
        <f t="shared" ref="M99:P99" si="41">M100+M101</f>
        <v>1934592</v>
      </c>
      <c r="N99" s="39">
        <f t="shared" si="41"/>
        <v>0</v>
      </c>
      <c r="O99" s="39">
        <f t="shared" si="41"/>
        <v>0</v>
      </c>
      <c r="P99" s="39">
        <f t="shared" si="41"/>
        <v>0</v>
      </c>
      <c r="Q99" s="30">
        <f t="shared" si="25"/>
        <v>1934592</v>
      </c>
    </row>
    <row r="100" spans="1:17" s="4" customFormat="1" ht="31.5" customHeight="1" x14ac:dyDescent="0.25">
      <c r="A100" s="72"/>
      <c r="B100" s="36">
        <v>71916000</v>
      </c>
      <c r="C100" s="67" t="s">
        <v>64</v>
      </c>
      <c r="D100" s="65"/>
      <c r="E100" s="37"/>
      <c r="F100" s="32"/>
      <c r="G100" s="34"/>
      <c r="H100" s="38"/>
      <c r="I100" s="32"/>
      <c r="J100" s="67" t="s">
        <v>32</v>
      </c>
      <c r="K100" s="27" t="s">
        <v>33</v>
      </c>
      <c r="L100" s="39">
        <v>1894059</v>
      </c>
      <c r="M100" s="30">
        <f>L100</f>
        <v>1894059</v>
      </c>
      <c r="N100" s="35"/>
      <c r="O100" s="35"/>
      <c r="P100" s="35"/>
      <c r="Q100" s="30">
        <f t="shared" si="25"/>
        <v>1894059</v>
      </c>
    </row>
    <row r="101" spans="1:17" s="4" customFormat="1" ht="31.5" customHeight="1" x14ac:dyDescent="0.25">
      <c r="A101" s="73"/>
      <c r="B101" s="36">
        <v>71916000</v>
      </c>
      <c r="C101" s="67" t="s">
        <v>64</v>
      </c>
      <c r="D101" s="65"/>
      <c r="E101" s="37"/>
      <c r="F101" s="32"/>
      <c r="G101" s="34"/>
      <c r="H101" s="38"/>
      <c r="I101" s="32"/>
      <c r="J101" s="67" t="s">
        <v>29</v>
      </c>
      <c r="K101" s="34" t="s">
        <v>50</v>
      </c>
      <c r="L101" s="30">
        <v>40533</v>
      </c>
      <c r="M101" s="30">
        <f>L101</f>
        <v>40533</v>
      </c>
      <c r="N101" s="35"/>
      <c r="O101" s="35"/>
      <c r="P101" s="35"/>
      <c r="Q101" s="30">
        <f t="shared" si="25"/>
        <v>40533</v>
      </c>
    </row>
    <row r="102" spans="1:17" s="4" customFormat="1" ht="31.5" customHeight="1" x14ac:dyDescent="0.25">
      <c r="A102" s="71">
        <v>29</v>
      </c>
      <c r="B102" s="36">
        <v>71916000</v>
      </c>
      <c r="C102" s="67" t="s">
        <v>64</v>
      </c>
      <c r="D102" s="65" t="s">
        <v>14</v>
      </c>
      <c r="E102" s="37" t="s">
        <v>28</v>
      </c>
      <c r="F102" s="32">
        <v>11</v>
      </c>
      <c r="G102" s="34" t="s">
        <v>18</v>
      </c>
      <c r="H102" s="38">
        <v>3541.1</v>
      </c>
      <c r="I102" s="32">
        <v>152</v>
      </c>
      <c r="J102" s="67" t="s">
        <v>19</v>
      </c>
      <c r="K102" s="34" t="s">
        <v>0</v>
      </c>
      <c r="L102" s="39">
        <f>L103+L104</f>
        <v>3136517</v>
      </c>
      <c r="M102" s="39">
        <f t="shared" ref="M102:P102" si="42">M103+M104</f>
        <v>3136517</v>
      </c>
      <c r="N102" s="39">
        <f t="shared" si="42"/>
        <v>0</v>
      </c>
      <c r="O102" s="39">
        <f t="shared" si="42"/>
        <v>0</v>
      </c>
      <c r="P102" s="39">
        <f t="shared" si="42"/>
        <v>0</v>
      </c>
      <c r="Q102" s="30">
        <f>M102+N102+O102+P102</f>
        <v>3136517</v>
      </c>
    </row>
    <row r="103" spans="1:17" s="4" customFormat="1" ht="31.5" customHeight="1" x14ac:dyDescent="0.25">
      <c r="A103" s="72"/>
      <c r="B103" s="36">
        <v>71916000</v>
      </c>
      <c r="C103" s="67" t="s">
        <v>64</v>
      </c>
      <c r="D103" s="28"/>
      <c r="E103" s="28"/>
      <c r="F103" s="29"/>
      <c r="G103" s="33"/>
      <c r="H103" s="30"/>
      <c r="I103" s="31"/>
      <c r="J103" s="67" t="s">
        <v>32</v>
      </c>
      <c r="K103" s="27" t="s">
        <v>33</v>
      </c>
      <c r="L103" s="39">
        <v>3070801</v>
      </c>
      <c r="M103" s="30">
        <f>L103</f>
        <v>3070801</v>
      </c>
      <c r="N103" s="60"/>
      <c r="O103" s="60"/>
      <c r="P103" s="60"/>
      <c r="Q103" s="30">
        <f>M103+N103+O103+P103</f>
        <v>3070801</v>
      </c>
    </row>
    <row r="104" spans="1:17" s="4" customFormat="1" ht="31.5" customHeight="1" x14ac:dyDescent="0.25">
      <c r="A104" s="73"/>
      <c r="B104" s="36">
        <v>71916000</v>
      </c>
      <c r="C104" s="67" t="s">
        <v>64</v>
      </c>
      <c r="D104" s="28"/>
      <c r="E104" s="28"/>
      <c r="F104" s="29"/>
      <c r="G104" s="33"/>
      <c r="H104" s="30"/>
      <c r="I104" s="31"/>
      <c r="J104" s="67" t="s">
        <v>29</v>
      </c>
      <c r="K104" s="34" t="s">
        <v>50</v>
      </c>
      <c r="L104" s="30">
        <v>65716</v>
      </c>
      <c r="M104" s="30">
        <f>L104</f>
        <v>65716</v>
      </c>
      <c r="N104" s="60"/>
      <c r="O104" s="60"/>
      <c r="P104" s="60"/>
      <c r="Q104" s="30">
        <f>M104+N104+O104+P104</f>
        <v>65716</v>
      </c>
    </row>
    <row r="105" spans="1:17" s="4" customFormat="1" ht="31.5" customHeight="1" x14ac:dyDescent="0.25">
      <c r="A105" s="71">
        <v>30</v>
      </c>
      <c r="B105" s="36">
        <v>71916000</v>
      </c>
      <c r="C105" s="67" t="s">
        <v>64</v>
      </c>
      <c r="D105" s="28" t="s">
        <v>14</v>
      </c>
      <c r="E105" s="65" t="s">
        <v>28</v>
      </c>
      <c r="F105" s="31">
        <v>13</v>
      </c>
      <c r="G105" s="34" t="s">
        <v>18</v>
      </c>
      <c r="H105" s="35">
        <v>1762.9</v>
      </c>
      <c r="I105" s="31">
        <v>67</v>
      </c>
      <c r="J105" s="67" t="s">
        <v>19</v>
      </c>
      <c r="K105" s="66" t="s">
        <v>0</v>
      </c>
      <c r="L105" s="39">
        <f>L106</f>
        <v>143201.04999999999</v>
      </c>
      <c r="M105" s="39">
        <f t="shared" ref="M105:P105" si="43">M106</f>
        <v>0</v>
      </c>
      <c r="N105" s="39">
        <f t="shared" si="43"/>
        <v>0</v>
      </c>
      <c r="O105" s="39">
        <f t="shared" si="43"/>
        <v>136041</v>
      </c>
      <c r="P105" s="39">
        <f t="shared" si="43"/>
        <v>7160.05</v>
      </c>
      <c r="Q105" s="30">
        <f t="shared" si="25"/>
        <v>143201.04999999999</v>
      </c>
    </row>
    <row r="106" spans="1:17" s="4" customFormat="1" ht="48.6" customHeight="1" x14ac:dyDescent="0.25">
      <c r="A106" s="72"/>
      <c r="B106" s="36">
        <v>71916000</v>
      </c>
      <c r="C106" s="67" t="s">
        <v>64</v>
      </c>
      <c r="D106" s="65"/>
      <c r="E106" s="65"/>
      <c r="F106" s="31"/>
      <c r="G106" s="34"/>
      <c r="H106" s="35"/>
      <c r="I106" s="31"/>
      <c r="J106" s="67" t="s">
        <v>21</v>
      </c>
      <c r="K106" s="27" t="s">
        <v>20</v>
      </c>
      <c r="L106" s="39">
        <v>143201.04999999999</v>
      </c>
      <c r="M106" s="39"/>
      <c r="N106" s="35"/>
      <c r="O106" s="60">
        <f>ROUND(L106*0.95,2)</f>
        <v>136041</v>
      </c>
      <c r="P106" s="60">
        <f>ROUND(L106*0.05,2)</f>
        <v>7160.05</v>
      </c>
      <c r="Q106" s="30">
        <f t="shared" si="25"/>
        <v>143201.04999999999</v>
      </c>
    </row>
    <row r="107" spans="1:17" s="4" customFormat="1" ht="31.5" customHeight="1" x14ac:dyDescent="0.25">
      <c r="A107" s="71">
        <v>31</v>
      </c>
      <c r="B107" s="36">
        <v>71916000</v>
      </c>
      <c r="C107" s="67" t="s">
        <v>64</v>
      </c>
      <c r="D107" s="65" t="s">
        <v>14</v>
      </c>
      <c r="E107" s="37" t="s">
        <v>49</v>
      </c>
      <c r="F107" s="32">
        <v>1</v>
      </c>
      <c r="G107" s="34" t="s">
        <v>18</v>
      </c>
      <c r="H107" s="38">
        <v>3451.4</v>
      </c>
      <c r="I107" s="32">
        <v>159</v>
      </c>
      <c r="J107" s="67" t="s">
        <v>19</v>
      </c>
      <c r="K107" s="34" t="s">
        <v>0</v>
      </c>
      <c r="L107" s="39">
        <f>L108</f>
        <v>216070.94</v>
      </c>
      <c r="M107" s="39">
        <f t="shared" ref="M107:P107" si="44">M108</f>
        <v>0</v>
      </c>
      <c r="N107" s="39">
        <f t="shared" si="44"/>
        <v>0</v>
      </c>
      <c r="O107" s="39">
        <f t="shared" si="44"/>
        <v>205267.39</v>
      </c>
      <c r="P107" s="39">
        <f t="shared" si="44"/>
        <v>10803.55</v>
      </c>
      <c r="Q107" s="30">
        <f>M107+N107+O107+P107</f>
        <v>216070.94</v>
      </c>
    </row>
    <row r="108" spans="1:17" s="4" customFormat="1" ht="63" customHeight="1" x14ac:dyDescent="0.25">
      <c r="A108" s="72"/>
      <c r="B108" s="36">
        <v>71916000</v>
      </c>
      <c r="C108" s="67" t="s">
        <v>64</v>
      </c>
      <c r="D108" s="65"/>
      <c r="E108" s="37"/>
      <c r="F108" s="32"/>
      <c r="G108" s="34"/>
      <c r="H108" s="38"/>
      <c r="I108" s="32"/>
      <c r="J108" s="67" t="s">
        <v>21</v>
      </c>
      <c r="K108" s="27" t="s">
        <v>20</v>
      </c>
      <c r="L108" s="39">
        <v>216070.94</v>
      </c>
      <c r="M108" s="39"/>
      <c r="N108" s="35"/>
      <c r="O108" s="60">
        <f>ROUND(L108*0.95,2)</f>
        <v>205267.39</v>
      </c>
      <c r="P108" s="60">
        <f>ROUND(L108*0.05,2)</f>
        <v>10803.55</v>
      </c>
      <c r="Q108" s="30">
        <f>M108+N108+O108+P108</f>
        <v>216070.94</v>
      </c>
    </row>
    <row r="109" spans="1:17" s="4" customFormat="1" ht="31.5" customHeight="1" x14ac:dyDescent="0.25">
      <c r="A109" s="71">
        <v>32</v>
      </c>
      <c r="B109" s="33">
        <v>71916000</v>
      </c>
      <c r="C109" s="67" t="s">
        <v>64</v>
      </c>
      <c r="D109" s="28" t="s">
        <v>25</v>
      </c>
      <c r="E109" s="28" t="s">
        <v>54</v>
      </c>
      <c r="F109" s="29">
        <v>12</v>
      </c>
      <c r="G109" s="34" t="s">
        <v>18</v>
      </c>
      <c r="H109" s="38">
        <v>2091.4</v>
      </c>
      <c r="I109" s="32">
        <v>75</v>
      </c>
      <c r="J109" s="67" t="s">
        <v>19</v>
      </c>
      <c r="K109" s="34" t="s">
        <v>0</v>
      </c>
      <c r="L109" s="39">
        <f>L110+L111</f>
        <v>1456269</v>
      </c>
      <c r="M109" s="39">
        <f>M110+M111</f>
        <v>1456269</v>
      </c>
      <c r="N109" s="39">
        <f t="shared" ref="N109:P109" si="45">N110+N111</f>
        <v>0</v>
      </c>
      <c r="O109" s="39">
        <f t="shared" si="45"/>
        <v>0</v>
      </c>
      <c r="P109" s="39">
        <f t="shared" si="45"/>
        <v>0</v>
      </c>
      <c r="Q109" s="30">
        <f>M109+N109+O109+P109</f>
        <v>1456269</v>
      </c>
    </row>
    <row r="110" spans="1:17" s="4" customFormat="1" ht="31.5" customHeight="1" x14ac:dyDescent="0.25">
      <c r="A110" s="72"/>
      <c r="B110" s="47">
        <v>71916000</v>
      </c>
      <c r="C110" s="67" t="s">
        <v>64</v>
      </c>
      <c r="D110" s="48"/>
      <c r="E110" s="49"/>
      <c r="F110" s="50"/>
      <c r="G110" s="51"/>
      <c r="H110" s="52"/>
      <c r="I110" s="50"/>
      <c r="J110" s="67" t="s">
        <v>32</v>
      </c>
      <c r="K110" s="53" t="s">
        <v>33</v>
      </c>
      <c r="L110" s="62">
        <v>1425757</v>
      </c>
      <c r="M110" s="30">
        <f>L110</f>
        <v>1425757</v>
      </c>
      <c r="N110" s="63"/>
      <c r="O110" s="63"/>
      <c r="P110" s="63"/>
      <c r="Q110" s="30">
        <f t="shared" ref="Q110:Q117" si="46">M110+N110+O110+P110</f>
        <v>1425757</v>
      </c>
    </row>
    <row r="111" spans="1:17" s="4" customFormat="1" ht="31.5" customHeight="1" x14ac:dyDescent="0.25">
      <c r="A111" s="73"/>
      <c r="B111" s="36">
        <v>71916000</v>
      </c>
      <c r="C111" s="67" t="s">
        <v>64</v>
      </c>
      <c r="D111" s="28"/>
      <c r="E111" s="28"/>
      <c r="F111" s="29"/>
      <c r="G111" s="33"/>
      <c r="H111" s="30"/>
      <c r="I111" s="31"/>
      <c r="J111" s="67" t="s">
        <v>29</v>
      </c>
      <c r="K111" s="34" t="s">
        <v>50</v>
      </c>
      <c r="L111" s="30">
        <v>30512</v>
      </c>
      <c r="M111" s="30">
        <f>L111</f>
        <v>30512</v>
      </c>
      <c r="N111" s="60"/>
      <c r="O111" s="60"/>
      <c r="P111" s="60"/>
      <c r="Q111" s="30">
        <f t="shared" si="46"/>
        <v>30512</v>
      </c>
    </row>
    <row r="112" spans="1:17" s="4" customFormat="1" ht="31.5" customHeight="1" x14ac:dyDescent="0.25">
      <c r="A112" s="71">
        <v>33</v>
      </c>
      <c r="B112" s="36">
        <v>71916000</v>
      </c>
      <c r="C112" s="67" t="s">
        <v>64</v>
      </c>
      <c r="D112" s="28" t="s">
        <v>25</v>
      </c>
      <c r="E112" s="28" t="s">
        <v>54</v>
      </c>
      <c r="F112" s="32">
        <v>14</v>
      </c>
      <c r="G112" s="34" t="s">
        <v>18</v>
      </c>
      <c r="H112" s="38">
        <v>2123.5</v>
      </c>
      <c r="I112" s="32">
        <v>73</v>
      </c>
      <c r="J112" s="67" t="s">
        <v>19</v>
      </c>
      <c r="K112" s="34" t="s">
        <v>0</v>
      </c>
      <c r="L112" s="39">
        <f>L113+L114</f>
        <v>1488446</v>
      </c>
      <c r="M112" s="39">
        <f>M113+M114</f>
        <v>1488446</v>
      </c>
      <c r="N112" s="39">
        <f t="shared" ref="N112:P112" si="47">N113+N114</f>
        <v>0</v>
      </c>
      <c r="O112" s="39">
        <f t="shared" si="47"/>
        <v>0</v>
      </c>
      <c r="P112" s="39">
        <f t="shared" si="47"/>
        <v>0</v>
      </c>
      <c r="Q112" s="30">
        <f t="shared" si="46"/>
        <v>1488446</v>
      </c>
    </row>
    <row r="113" spans="1:17" s="4" customFormat="1" ht="31.5" customHeight="1" x14ac:dyDescent="0.25">
      <c r="A113" s="72"/>
      <c r="B113" s="36">
        <v>71916000</v>
      </c>
      <c r="C113" s="67" t="s">
        <v>64</v>
      </c>
      <c r="D113" s="65"/>
      <c r="E113" s="37"/>
      <c r="F113" s="32"/>
      <c r="G113" s="34"/>
      <c r="H113" s="38"/>
      <c r="I113" s="32"/>
      <c r="J113" s="67" t="s">
        <v>32</v>
      </c>
      <c r="K113" s="27" t="s">
        <v>33</v>
      </c>
      <c r="L113" s="39">
        <v>1457260</v>
      </c>
      <c r="M113" s="30">
        <f>L113</f>
        <v>1457260</v>
      </c>
      <c r="N113" s="35"/>
      <c r="O113" s="35"/>
      <c r="P113" s="35"/>
      <c r="Q113" s="30">
        <f t="shared" si="46"/>
        <v>1457260</v>
      </c>
    </row>
    <row r="114" spans="1:17" s="4" customFormat="1" ht="31.5" customHeight="1" x14ac:dyDescent="0.25">
      <c r="A114" s="73"/>
      <c r="B114" s="36">
        <v>71916000</v>
      </c>
      <c r="C114" s="67" t="s">
        <v>64</v>
      </c>
      <c r="D114" s="28"/>
      <c r="E114" s="28"/>
      <c r="F114" s="29"/>
      <c r="G114" s="33"/>
      <c r="H114" s="30"/>
      <c r="I114" s="31"/>
      <c r="J114" s="67" t="s">
        <v>29</v>
      </c>
      <c r="K114" s="34" t="s">
        <v>50</v>
      </c>
      <c r="L114" s="30">
        <v>31186</v>
      </c>
      <c r="M114" s="30">
        <f>L114</f>
        <v>31186</v>
      </c>
      <c r="N114" s="60"/>
      <c r="O114" s="60"/>
      <c r="P114" s="60"/>
      <c r="Q114" s="30">
        <f t="shared" si="46"/>
        <v>31186</v>
      </c>
    </row>
    <row r="115" spans="1:17" s="4" customFormat="1" ht="31.5" customHeight="1" x14ac:dyDescent="0.25">
      <c r="A115" s="71">
        <v>34</v>
      </c>
      <c r="B115" s="36">
        <v>71916000</v>
      </c>
      <c r="C115" s="67" t="s">
        <v>64</v>
      </c>
      <c r="D115" s="28" t="s">
        <v>25</v>
      </c>
      <c r="E115" s="28" t="s">
        <v>54</v>
      </c>
      <c r="F115" s="32">
        <v>13</v>
      </c>
      <c r="G115" s="34" t="s">
        <v>18</v>
      </c>
      <c r="H115" s="38">
        <v>2115.1</v>
      </c>
      <c r="I115" s="32">
        <v>79</v>
      </c>
      <c r="J115" s="67" t="s">
        <v>19</v>
      </c>
      <c r="K115" s="34" t="s">
        <v>0</v>
      </c>
      <c r="L115" s="39">
        <f>L116+L117</f>
        <v>1456269</v>
      </c>
      <c r="M115" s="39">
        <f>M116+M117</f>
        <v>1456269</v>
      </c>
      <c r="N115" s="39">
        <f t="shared" ref="N115:P115" si="48">N116+N117</f>
        <v>0</v>
      </c>
      <c r="O115" s="39">
        <f t="shared" si="48"/>
        <v>0</v>
      </c>
      <c r="P115" s="39">
        <f t="shared" si="48"/>
        <v>0</v>
      </c>
      <c r="Q115" s="30">
        <f t="shared" si="46"/>
        <v>1456269</v>
      </c>
    </row>
    <row r="116" spans="1:17" s="4" customFormat="1" ht="31.5" customHeight="1" x14ac:dyDescent="0.25">
      <c r="A116" s="72"/>
      <c r="B116" s="36">
        <v>71916000</v>
      </c>
      <c r="C116" s="67" t="s">
        <v>64</v>
      </c>
      <c r="D116" s="65"/>
      <c r="E116" s="37"/>
      <c r="F116" s="32"/>
      <c r="G116" s="34"/>
      <c r="H116" s="38"/>
      <c r="I116" s="32"/>
      <c r="J116" s="67" t="s">
        <v>32</v>
      </c>
      <c r="K116" s="27" t="s">
        <v>33</v>
      </c>
      <c r="L116" s="39">
        <v>1425757</v>
      </c>
      <c r="M116" s="30">
        <f>L116</f>
        <v>1425757</v>
      </c>
      <c r="N116" s="35"/>
      <c r="O116" s="39"/>
      <c r="P116" s="39"/>
      <c r="Q116" s="30">
        <f t="shared" si="46"/>
        <v>1425757</v>
      </c>
    </row>
    <row r="117" spans="1:17" s="4" customFormat="1" ht="31.5" customHeight="1" x14ac:dyDescent="0.25">
      <c r="A117" s="73"/>
      <c r="B117" s="36">
        <v>71916000</v>
      </c>
      <c r="C117" s="67" t="s">
        <v>64</v>
      </c>
      <c r="D117" s="65"/>
      <c r="E117" s="37"/>
      <c r="F117" s="32"/>
      <c r="G117" s="34"/>
      <c r="H117" s="38"/>
      <c r="I117" s="32"/>
      <c r="J117" s="67" t="s">
        <v>29</v>
      </c>
      <c r="K117" s="34" t="s">
        <v>50</v>
      </c>
      <c r="L117" s="30">
        <v>30512</v>
      </c>
      <c r="M117" s="30">
        <f>L117</f>
        <v>30512</v>
      </c>
      <c r="N117" s="35"/>
      <c r="O117" s="39"/>
      <c r="P117" s="39"/>
      <c r="Q117" s="30">
        <f t="shared" si="46"/>
        <v>30512</v>
      </c>
    </row>
    <row r="118" spans="1:17" ht="26.25" x14ac:dyDescent="0.25">
      <c r="Q118" s="12"/>
    </row>
  </sheetData>
  <autoFilter ref="A11:BL117"/>
  <mergeCells count="56">
    <mergeCell ref="A107:A108"/>
    <mergeCell ref="A1:Q2"/>
    <mergeCell ref="A3:Q3"/>
    <mergeCell ref="A4:Q4"/>
    <mergeCell ref="M6:Q6"/>
    <mergeCell ref="D7:D10"/>
    <mergeCell ref="E7:E10"/>
    <mergeCell ref="F7:F10"/>
    <mergeCell ref="D6:G6"/>
    <mergeCell ref="M7:M9"/>
    <mergeCell ref="N7:N9"/>
    <mergeCell ref="O7:O9"/>
    <mergeCell ref="P7:P9"/>
    <mergeCell ref="Q7:Q9"/>
    <mergeCell ref="A6:A10"/>
    <mergeCell ref="I6:I10"/>
    <mergeCell ref="J6:K9"/>
    <mergeCell ref="L6:L9"/>
    <mergeCell ref="H6:H10"/>
    <mergeCell ref="G7:G10"/>
    <mergeCell ref="B6:B10"/>
    <mergeCell ref="C6:C10"/>
    <mergeCell ref="A59:A60"/>
    <mergeCell ref="A61:A62"/>
    <mergeCell ref="A24:A26"/>
    <mergeCell ref="A36:A38"/>
    <mergeCell ref="A39:A42"/>
    <mergeCell ref="A65:A66"/>
    <mergeCell ref="A76:A78"/>
    <mergeCell ref="A81:A84"/>
    <mergeCell ref="A85:A88"/>
    <mergeCell ref="A69:A71"/>
    <mergeCell ref="A72:A73"/>
    <mergeCell ref="A74:A75"/>
    <mergeCell ref="A14:A16"/>
    <mergeCell ref="A17:A23"/>
    <mergeCell ref="A31:A35"/>
    <mergeCell ref="A13:I13"/>
    <mergeCell ref="A99:A101"/>
    <mergeCell ref="A102:A104"/>
    <mergeCell ref="A63:A64"/>
    <mergeCell ref="A27:A30"/>
    <mergeCell ref="A46:A48"/>
    <mergeCell ref="A49:A51"/>
    <mergeCell ref="A52:A54"/>
    <mergeCell ref="A89:A92"/>
    <mergeCell ref="A93:A96"/>
    <mergeCell ref="A115:A117"/>
    <mergeCell ref="A109:A111"/>
    <mergeCell ref="A97:A98"/>
    <mergeCell ref="A55:A58"/>
    <mergeCell ref="A79:A80"/>
    <mergeCell ref="A67:A68"/>
    <mergeCell ref="A112:A114"/>
    <mergeCell ref="A12:E12"/>
    <mergeCell ref="A105:A106"/>
  </mergeCells>
  <printOptions horizontalCentered="1"/>
  <pageMargins left="0.78740157480314965" right="0.78740157480314965" top="1.1811023622047245" bottom="0.39370078740157483" header="0.51181102362204722" footer="0"/>
  <pageSetup paperSize="9" scale="36" fitToHeight="0" orientation="landscape" useFirstPageNumber="1" r:id="rId1"/>
  <headerFooter differentFirst="1">
    <oddHeader>&amp;C&amp;"PT Astra Serif,обычный"&amp;12&amp;P</oddHeader>
  </headerFooter>
  <rowBreaks count="2" manualBreakCount="2">
    <brk id="42" max="16" man="1"/>
    <brk id="7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2020-2022</vt:lpstr>
      <vt:lpstr>'2020-2022'!Заголовки_для_печати</vt:lpstr>
      <vt:lpstr>'2020-2022'!Область_печати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2020-12-24T09:08:26Z</cp:lastPrinted>
  <dcterms:created xsi:type="dcterms:W3CDTF">2015-06-18T05:00:26Z</dcterms:created>
  <dcterms:modified xsi:type="dcterms:W3CDTF">2020-12-29T07:03:22Z</dcterms:modified>
</cp:coreProperties>
</file>