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'2020-2022'!$A$11:$BL$160</definedName>
    <definedName name="_xlnm.Print_Titles" localSheetId="0">'2020-2022'!$11:$11</definedName>
    <definedName name="_xlnm.Print_Area" localSheetId="0">'2020-2022'!$A$1:$Q$160</definedName>
  </definedNames>
  <calcPr calcId="152511"/>
</workbook>
</file>

<file path=xl/calcChain.xml><?xml version="1.0" encoding="utf-8"?>
<calcChain xmlns="http://schemas.openxmlformats.org/spreadsheetml/2006/main">
  <c r="L95" i="1" l="1"/>
  <c r="M18" i="1" l="1"/>
  <c r="L90" i="1" l="1"/>
  <c r="L87" i="1"/>
  <c r="L78" i="1"/>
  <c r="L69" i="1"/>
  <c r="L60" i="1"/>
  <c r="L51" i="1"/>
  <c r="L48" i="1"/>
  <c r="L45" i="1"/>
  <c r="L42" i="1"/>
  <c r="L37" i="1"/>
  <c r="L32" i="1"/>
  <c r="L27" i="1"/>
  <c r="L22" i="1"/>
  <c r="L17" i="1"/>
  <c r="L14" i="1"/>
  <c r="O147" i="1" l="1"/>
  <c r="P147" i="1" s="1"/>
  <c r="O135" i="1"/>
  <c r="P135" i="1" s="1"/>
  <c r="L122" i="1" l="1"/>
  <c r="L128" i="1" l="1"/>
  <c r="M98" i="1"/>
  <c r="Q98" i="1" s="1"/>
  <c r="M99" i="1"/>
  <c r="Q99" i="1" s="1"/>
  <c r="M100" i="1"/>
  <c r="Q100" i="1" s="1"/>
  <c r="M101" i="1"/>
  <c r="Q101" i="1" s="1"/>
  <c r="M102" i="1"/>
  <c r="Q102" i="1" s="1"/>
  <c r="M103" i="1"/>
  <c r="Q103" i="1" s="1"/>
  <c r="M96" i="1"/>
  <c r="Q96" i="1" l="1"/>
  <c r="M91" i="1"/>
  <c r="M80" i="1" l="1"/>
  <c r="M81" i="1"/>
  <c r="M82" i="1"/>
  <c r="M83" i="1"/>
  <c r="M84" i="1"/>
  <c r="M85" i="1"/>
  <c r="M79" i="1"/>
  <c r="M71" i="1" l="1"/>
  <c r="M72" i="1"/>
  <c r="M73" i="1"/>
  <c r="M74" i="1"/>
  <c r="M75" i="1"/>
  <c r="M76" i="1"/>
  <c r="M70" i="1"/>
  <c r="M62" i="1" l="1"/>
  <c r="M63" i="1"/>
  <c r="M64" i="1"/>
  <c r="M65" i="1"/>
  <c r="M66" i="1"/>
  <c r="M67" i="1"/>
  <c r="M61" i="1"/>
  <c r="M52" i="1" l="1"/>
  <c r="M53" i="1"/>
  <c r="M46" i="1" l="1"/>
  <c r="M43" i="1" l="1"/>
  <c r="M38" i="1" l="1"/>
  <c r="M33" i="1" l="1"/>
  <c r="M28" i="1" l="1"/>
  <c r="M23" i="1" l="1"/>
  <c r="I12" i="1" l="1"/>
  <c r="H12" i="1"/>
  <c r="M124" i="1"/>
  <c r="Q124" i="1" s="1"/>
  <c r="P123" i="1"/>
  <c r="P122" i="1" s="1"/>
  <c r="O123" i="1"/>
  <c r="N122" i="1"/>
  <c r="Q123" i="1" l="1"/>
  <c r="M122" i="1"/>
  <c r="O122" i="1"/>
  <c r="Q122" i="1" l="1"/>
  <c r="P159" i="1" l="1"/>
  <c r="O159" i="1"/>
  <c r="P156" i="1"/>
  <c r="O156" i="1"/>
  <c r="P153" i="1"/>
  <c r="O153" i="1"/>
  <c r="P150" i="1"/>
  <c r="O150" i="1"/>
  <c r="P144" i="1"/>
  <c r="O144" i="1"/>
  <c r="P141" i="1"/>
  <c r="O141" i="1"/>
  <c r="P138" i="1"/>
  <c r="O138" i="1"/>
  <c r="P132" i="1"/>
  <c r="O132" i="1"/>
  <c r="P129" i="1"/>
  <c r="O129" i="1"/>
  <c r="P126" i="1"/>
  <c r="O126" i="1"/>
  <c r="P120" i="1"/>
  <c r="O120" i="1"/>
  <c r="P117" i="1"/>
  <c r="O117" i="1"/>
  <c r="P114" i="1"/>
  <c r="O114" i="1"/>
  <c r="P111" i="1"/>
  <c r="O111" i="1"/>
  <c r="P108" i="1"/>
  <c r="O108" i="1"/>
  <c r="P105" i="1"/>
  <c r="O105" i="1"/>
  <c r="M77" i="1" l="1"/>
  <c r="N158" i="1" l="1"/>
  <c r="N155" i="1"/>
  <c r="N152" i="1"/>
  <c r="N149" i="1"/>
  <c r="N146" i="1"/>
  <c r="N143" i="1"/>
  <c r="N140" i="1"/>
  <c r="N137" i="1"/>
  <c r="N134" i="1"/>
  <c r="N131" i="1"/>
  <c r="N128" i="1"/>
  <c r="N125" i="1"/>
  <c r="N119" i="1"/>
  <c r="N116" i="1"/>
  <c r="N113" i="1"/>
  <c r="M110" i="1"/>
  <c r="N110" i="1"/>
  <c r="N107" i="1"/>
  <c r="N104" i="1"/>
  <c r="N95" i="1"/>
  <c r="O95" i="1"/>
  <c r="P95" i="1"/>
  <c r="N90" i="1"/>
  <c r="O90" i="1"/>
  <c r="P90" i="1"/>
  <c r="N87" i="1"/>
  <c r="O87" i="1"/>
  <c r="P87" i="1"/>
  <c r="N78" i="1"/>
  <c r="O78" i="1"/>
  <c r="P78" i="1"/>
  <c r="N69" i="1"/>
  <c r="O69" i="1"/>
  <c r="P69" i="1"/>
  <c r="N60" i="1"/>
  <c r="O60" i="1"/>
  <c r="P60" i="1"/>
  <c r="N51" i="1"/>
  <c r="O51" i="1"/>
  <c r="P51" i="1"/>
  <c r="N48" i="1"/>
  <c r="O48" i="1"/>
  <c r="P48" i="1"/>
  <c r="N45" i="1"/>
  <c r="O45" i="1"/>
  <c r="P45" i="1"/>
  <c r="N42" i="1"/>
  <c r="O42" i="1"/>
  <c r="P42" i="1"/>
  <c r="N37" i="1"/>
  <c r="O37" i="1"/>
  <c r="P37" i="1"/>
  <c r="N32" i="1"/>
  <c r="O32" i="1"/>
  <c r="P32" i="1"/>
  <c r="N27" i="1"/>
  <c r="O27" i="1"/>
  <c r="P27" i="1"/>
  <c r="N22" i="1"/>
  <c r="O22" i="1"/>
  <c r="P22" i="1"/>
  <c r="N17" i="1"/>
  <c r="O17" i="1"/>
  <c r="P17" i="1"/>
  <c r="N14" i="1"/>
  <c r="O14" i="1"/>
  <c r="P14" i="1"/>
  <c r="Q112" i="1"/>
  <c r="Q13" i="1"/>
  <c r="N12" i="1" l="1"/>
  <c r="M160" i="1" l="1"/>
  <c r="P158" i="1"/>
  <c r="L158" i="1"/>
  <c r="M157" i="1"/>
  <c r="P155" i="1"/>
  <c r="L155" i="1"/>
  <c r="M154" i="1"/>
  <c r="P152" i="1"/>
  <c r="L152" i="1"/>
  <c r="M151" i="1"/>
  <c r="P149" i="1"/>
  <c r="L149" i="1"/>
  <c r="M148" i="1"/>
  <c r="P146" i="1"/>
  <c r="L146" i="1"/>
  <c r="M145" i="1"/>
  <c r="P143" i="1"/>
  <c r="L143" i="1"/>
  <c r="M142" i="1"/>
  <c r="P140" i="1"/>
  <c r="L140" i="1"/>
  <c r="M139" i="1"/>
  <c r="P137" i="1"/>
  <c r="L137" i="1"/>
  <c r="M136" i="1"/>
  <c r="P134" i="1"/>
  <c r="L134" i="1"/>
  <c r="M133" i="1"/>
  <c r="P131" i="1"/>
  <c r="L131" i="1"/>
  <c r="M130" i="1"/>
  <c r="P128" i="1"/>
  <c r="M127" i="1"/>
  <c r="P125" i="1"/>
  <c r="L125" i="1"/>
  <c r="M121" i="1"/>
  <c r="P119" i="1"/>
  <c r="L119" i="1"/>
  <c r="M118" i="1"/>
  <c r="P116" i="1"/>
  <c r="L116" i="1"/>
  <c r="M115" i="1"/>
  <c r="P113" i="1"/>
  <c r="L113" i="1"/>
  <c r="P110" i="1"/>
  <c r="L110" i="1"/>
  <c r="M109" i="1"/>
  <c r="P107" i="1"/>
  <c r="L107" i="1"/>
  <c r="M106" i="1"/>
  <c r="P104" i="1"/>
  <c r="L104" i="1"/>
  <c r="M97" i="1"/>
  <c r="M93" i="1"/>
  <c r="Q93" i="1" s="1"/>
  <c r="M92" i="1"/>
  <c r="Q92" i="1" s="1"/>
  <c r="M89" i="1"/>
  <c r="Q89" i="1" s="1"/>
  <c r="M88" i="1"/>
  <c r="M86" i="1"/>
  <c r="Q85" i="1"/>
  <c r="Q84" i="1"/>
  <c r="Q83" i="1"/>
  <c r="Q82" i="1"/>
  <c r="Q81" i="1"/>
  <c r="Q80" i="1"/>
  <c r="Q77" i="1"/>
  <c r="Q76" i="1"/>
  <c r="Q75" i="1"/>
  <c r="Q74" i="1"/>
  <c r="Q73" i="1"/>
  <c r="Q72" i="1"/>
  <c r="Q71" i="1"/>
  <c r="Q67" i="1"/>
  <c r="Q66" i="1"/>
  <c r="Q65" i="1"/>
  <c r="Q64" i="1"/>
  <c r="Q63" i="1"/>
  <c r="Q62" i="1"/>
  <c r="M58" i="1"/>
  <c r="Q58" i="1" s="1"/>
  <c r="M57" i="1"/>
  <c r="Q57" i="1" s="1"/>
  <c r="M56" i="1"/>
  <c r="Q56" i="1" s="1"/>
  <c r="M55" i="1"/>
  <c r="Q55" i="1" s="1"/>
  <c r="M54" i="1"/>
  <c r="Q54" i="1" s="1"/>
  <c r="Q53" i="1"/>
  <c r="M50" i="1"/>
  <c r="Q50" i="1" s="1"/>
  <c r="M49" i="1"/>
  <c r="M47" i="1"/>
  <c r="Q47" i="1" s="1"/>
  <c r="M40" i="1"/>
  <c r="Q40" i="1" s="1"/>
  <c r="M39" i="1"/>
  <c r="Q39" i="1" s="1"/>
  <c r="M35" i="1"/>
  <c r="Q35" i="1" s="1"/>
  <c r="M34" i="1"/>
  <c r="Q34" i="1" s="1"/>
  <c r="M31" i="1"/>
  <c r="Q31" i="1" s="1"/>
  <c r="M30" i="1"/>
  <c r="Q30" i="1" s="1"/>
  <c r="M29" i="1"/>
  <c r="Q29" i="1" s="1"/>
  <c r="M25" i="1"/>
  <c r="Q25" i="1" s="1"/>
  <c r="M24" i="1"/>
  <c r="M21" i="1"/>
  <c r="Q21" i="1" s="1"/>
  <c r="M20" i="1"/>
  <c r="Q20" i="1" s="1"/>
  <c r="M19" i="1"/>
  <c r="Q19" i="1" s="1"/>
  <c r="M16" i="1"/>
  <c r="Q16" i="1" s="1"/>
  <c r="M15" i="1"/>
  <c r="Q97" i="1" l="1"/>
  <c r="M95" i="1"/>
  <c r="Q95" i="1" s="1"/>
  <c r="L12" i="1"/>
  <c r="P12" i="1"/>
  <c r="Q86" i="1"/>
  <c r="M78" i="1"/>
  <c r="Q78" i="1" s="1"/>
  <c r="Q24" i="1"/>
  <c r="Q23" i="1"/>
  <c r="Q43" i="1"/>
  <c r="O113" i="1"/>
  <c r="Q114" i="1"/>
  <c r="O128" i="1"/>
  <c r="Q129" i="1"/>
  <c r="O140" i="1"/>
  <c r="Q141" i="1"/>
  <c r="O146" i="1"/>
  <c r="Q147" i="1"/>
  <c r="O158" i="1"/>
  <c r="Q159" i="1"/>
  <c r="M14" i="1"/>
  <c r="Q15" i="1"/>
  <c r="Q46" i="1"/>
  <c r="M45" i="1"/>
  <c r="Q45" i="1" s="1"/>
  <c r="M113" i="1"/>
  <c r="Q115" i="1"/>
  <c r="M119" i="1"/>
  <c r="Q121" i="1"/>
  <c r="M128" i="1"/>
  <c r="Q130" i="1"/>
  <c r="M134" i="1"/>
  <c r="Q136" i="1"/>
  <c r="M140" i="1"/>
  <c r="Q142" i="1"/>
  <c r="M146" i="1"/>
  <c r="Q148" i="1"/>
  <c r="M152" i="1"/>
  <c r="Q154" i="1"/>
  <c r="M158" i="1"/>
  <c r="Q160" i="1"/>
  <c r="M107" i="1"/>
  <c r="Q109" i="1"/>
  <c r="M104" i="1"/>
  <c r="Q106" i="1"/>
  <c r="Q33" i="1"/>
  <c r="Q91" i="1"/>
  <c r="O119" i="1"/>
  <c r="Q120" i="1"/>
  <c r="O134" i="1"/>
  <c r="Q135" i="1"/>
  <c r="O152" i="1"/>
  <c r="Q153" i="1"/>
  <c r="O107" i="1"/>
  <c r="Q108" i="1"/>
  <c r="Q18" i="1"/>
  <c r="M17" i="1"/>
  <c r="Q17" i="1" s="1"/>
  <c r="M27" i="1"/>
  <c r="Q27" i="1" s="1"/>
  <c r="Q28" i="1"/>
  <c r="Q38" i="1"/>
  <c r="M48" i="1"/>
  <c r="Q48" i="1" s="1"/>
  <c r="Q49" i="1"/>
  <c r="Q117" i="1"/>
  <c r="O116" i="1"/>
  <c r="O125" i="1"/>
  <c r="Q126" i="1"/>
  <c r="O131" i="1"/>
  <c r="Q132" i="1"/>
  <c r="Q138" i="1"/>
  <c r="O137" i="1"/>
  <c r="O143" i="1"/>
  <c r="Q144" i="1"/>
  <c r="O149" i="1"/>
  <c r="Q150" i="1"/>
  <c r="O155" i="1"/>
  <c r="Q156" i="1"/>
  <c r="Q105" i="1"/>
  <c r="O104" i="1"/>
  <c r="O110" i="1"/>
  <c r="Q111" i="1"/>
  <c r="Q52" i="1"/>
  <c r="Q61" i="1"/>
  <c r="Q70" i="1"/>
  <c r="M69" i="1"/>
  <c r="Q69" i="1" s="1"/>
  <c r="Q79" i="1"/>
  <c r="Q88" i="1"/>
  <c r="M87" i="1"/>
  <c r="Q87" i="1" s="1"/>
  <c r="M116" i="1"/>
  <c r="Q118" i="1"/>
  <c r="M125" i="1"/>
  <c r="Q127" i="1"/>
  <c r="M131" i="1"/>
  <c r="Q133" i="1"/>
  <c r="M137" i="1"/>
  <c r="Q139" i="1"/>
  <c r="M143" i="1"/>
  <c r="Q145" i="1"/>
  <c r="M149" i="1"/>
  <c r="Q151" i="1"/>
  <c r="M155" i="1"/>
  <c r="Q157" i="1"/>
  <c r="M94" i="1"/>
  <c r="Q94" i="1" s="1"/>
  <c r="M68" i="1"/>
  <c r="Q68" i="1" s="1"/>
  <c r="M41" i="1"/>
  <c r="Q41" i="1" s="1"/>
  <c r="M59" i="1"/>
  <c r="M36" i="1"/>
  <c r="Q36" i="1" s="1"/>
  <c r="M44" i="1"/>
  <c r="Q44" i="1" s="1"/>
  <c r="Q125" i="1" l="1"/>
  <c r="O12" i="1"/>
  <c r="Q59" i="1"/>
  <c r="M51" i="1"/>
  <c r="Q104" i="1"/>
  <c r="Q116" i="1"/>
  <c r="M90" i="1"/>
  <c r="Q90" i="1" s="1"/>
  <c r="Q158" i="1"/>
  <c r="Q149" i="1"/>
  <c r="M32" i="1"/>
  <c r="Q32" i="1" s="1"/>
  <c r="Q137" i="1"/>
  <c r="Q113" i="1"/>
  <c r="Q143" i="1"/>
  <c r="M60" i="1"/>
  <c r="Q60" i="1" s="1"/>
  <c r="Q110" i="1"/>
  <c r="M37" i="1"/>
  <c r="Q37" i="1" s="1"/>
  <c r="Q119" i="1"/>
  <c r="Q146" i="1"/>
  <c r="M42" i="1"/>
  <c r="Q42" i="1" s="1"/>
  <c r="Q140" i="1"/>
  <c r="Q134" i="1"/>
  <c r="Q155" i="1"/>
  <c r="Q131" i="1"/>
  <c r="Q107" i="1"/>
  <c r="Q152" i="1"/>
  <c r="Q128" i="1"/>
  <c r="Q14" i="1"/>
  <c r="Q51" i="1" l="1"/>
  <c r="M26" i="1" l="1"/>
  <c r="M22" i="1" s="1"/>
  <c r="Q22" i="1" s="1"/>
  <c r="M12" i="1" l="1"/>
  <c r="Q26" i="1"/>
  <c r="Q12" i="1" l="1"/>
</calcChain>
</file>

<file path=xl/sharedStrings.xml><?xml version="1.0" encoding="utf-8"?>
<sst xmlns="http://schemas.openxmlformats.org/spreadsheetml/2006/main" count="544" uniqueCount="70">
  <si>
    <t>Х</t>
  </si>
  <si>
    <t>г. Ноябрьск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</si>
  <si>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</si>
  <si>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</si>
  <si>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</si>
  <si>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</si>
  <si>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</si>
  <si>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</si>
  <si>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</si>
  <si>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</si>
  <si>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</si>
  <si>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</si>
  <si>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</si>
  <si>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</si>
  <si>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</si>
  <si>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</si>
  <si>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</si>
  <si>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</si>
  <si>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</si>
  <si>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</si>
  <si>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</si>
  <si>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Дзержинского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</si>
  <si>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</si>
  <si>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</si>
  <si>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</si>
  <si>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</si>
  <si>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</si>
  <si>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</si>
  <si>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ремонт фасада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</si>
  <si>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</si>
  <si>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</si>
  <si>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</si>
  <si>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</si>
  <si>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</si>
  <si>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</si>
  <si>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</si>
  <si>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</si>
  <si>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</si>
  <si>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</si>
  <si>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</si>
  <si>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06</t>
  </si>
  <si>
    <t>ул. Изыскателей</t>
  </si>
  <si>
    <t>57/55</t>
  </si>
  <si>
    <t>96</t>
  </si>
  <si>
    <t>10Б</t>
  </si>
  <si>
    <t>ремонт, замена, модернизация лифтов, ремонт лифтовых шахт, машинных и блочных помещений</t>
  </si>
  <si>
    <t>Ассигнования, не распределенные муниципальным образованием город Ноябрьск в 2020 году</t>
  </si>
  <si>
    <t>г. Ноябрьск, мкр. "Вынгапуровский"</t>
  </si>
  <si>
    <t>Итого: муниципальное образование город Ноябрьск за 2020 год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</si>
  <si>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</si>
  <si>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09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</si>
  <si>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</si>
  <si>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</si>
  <si>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</si>
  <si>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</si>
  <si>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76А</t>
  </si>
  <si>
    <t>76Б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</si>
  <si>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</si>
  <si>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</si>
  <si>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</si>
  <si>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</si>
  <si>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</si>
  <si>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</si>
  <si>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Мира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</si>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</sst>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3" fontId="8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Alignment="1">
      <alignment vertical="top"/>
    </xf>
    <xf numFmtId="4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2" borderId="0" xfId="0" applyFill="1" applyAlignment="1">
      <alignment vertical="top"/>
    </xf>
    <xf numFmtId="49" fontId="7" fillId="2" borderId="1" xfId="1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3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8" fillId="2" borderId="1" xfId="14" applyFont="1" applyFill="1" applyBorder="1" applyAlignment="1">
      <alignment vertical="top" wrapText="1"/>
    </xf>
    <xf numFmtId="0" fontId="8" fillId="2" borderId="1" xfId="14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14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2" borderId="1" xfId="4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2" borderId="1" xfId="14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49" fontId="8" fillId="2" borderId="1" xfId="14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" fontId="7" fillId="2" borderId="1" xfId="1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4" fontId="7" fillId="0" borderId="5" xfId="0" applyNumberFormat="1" applyFont="1" applyFill="1" applyBorder="1" applyAlignment="1">
      <alignment horizontal="center" vertical="center" textRotation="90" wrapText="1"/>
    </xf>
    <xf numFmtId="4" fontId="7" fillId="0" borderId="7" xfId="0" applyNumberFormat="1" applyFont="1" applyFill="1" applyBorder="1" applyAlignment="1">
      <alignment horizontal="center" vertical="center" textRotation="90" wrapText="1"/>
    </xf>
    <xf numFmtId="4" fontId="7" fillId="0" borderId="6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3" fontId="9" fillId="0" borderId="1" xfId="0" applyNumberFormat="1" applyFont="1" applyFill="1" applyBorder="1" applyAlignment="1">
      <alignment horizontal="center" vertical="top" textRotation="90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61"/>
  <sheetViews>
    <sheetView tabSelected="1" view="pageBreakPreview" zoomScale="76" zoomScaleNormal="76" zoomScaleSheetLayoutView="76" zoomScalePageLayoutView="60" workbookViewId="0">
      <selection activeCell="E171" sqref="E171"/>
    </sheetView>
  </sheetViews>
  <sheetFormatPr defaultColWidth="9.140625" defaultRowHeight="15" x14ac:dyDescent="0.25"/>
  <cols>
    <col min="1" max="1" width="5.5703125" style="14" customWidth="1"/>
    <col min="2" max="2" width="14.140625" style="14" customWidth="1"/>
    <col min="3" max="3" width="28.85546875" style="12" customWidth="1"/>
    <col min="4" max="4" width="24.42578125" style="12" customWidth="1"/>
    <col min="5" max="5" width="36" style="12" customWidth="1"/>
    <col min="6" max="6" width="19.42578125" style="15" customWidth="1"/>
    <col min="7" max="7" width="14.28515625" style="14" customWidth="1"/>
    <col min="8" max="8" width="18.7109375" style="10" customWidth="1"/>
    <col min="9" max="9" width="15.5703125" style="16" customWidth="1"/>
    <col min="10" max="10" width="50" style="13" customWidth="1"/>
    <col min="11" max="11" width="10" style="12" customWidth="1"/>
    <col min="12" max="12" width="19.5703125" style="10" customWidth="1"/>
    <col min="13" max="13" width="21.140625" style="10" customWidth="1"/>
    <col min="14" max="14" width="14.7109375" style="10" customWidth="1"/>
    <col min="15" max="15" width="22" style="10" customWidth="1"/>
    <col min="16" max="16" width="21.5703125" style="10" customWidth="1"/>
    <col min="17" max="17" width="19.85546875" style="10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9" ht="9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9" ht="18" customHeight="1" x14ac:dyDescent="0.25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9" ht="17.45" customHeight="1" x14ac:dyDescent="0.25">
      <c r="A4" s="65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1.25" customHeight="1" x14ac:dyDescent="0.25">
      <c r="A5" s="47"/>
      <c r="B5" s="47"/>
      <c r="C5" s="48"/>
      <c r="D5" s="48"/>
      <c r="E5" s="48"/>
      <c r="F5" s="49"/>
      <c r="G5" s="47"/>
      <c r="H5" s="46"/>
      <c r="I5" s="50"/>
      <c r="J5" s="51"/>
      <c r="K5" s="48"/>
      <c r="L5" s="46"/>
      <c r="M5" s="46"/>
      <c r="N5" s="46"/>
      <c r="O5" s="46"/>
      <c r="P5" s="46"/>
      <c r="Q5" s="46"/>
    </row>
    <row r="6" spans="1:19" ht="62.25" customHeight="1" x14ac:dyDescent="0.25">
      <c r="A6" s="67" t="s">
        <v>11</v>
      </c>
      <c r="B6" s="67" t="s">
        <v>67</v>
      </c>
      <c r="C6" s="67" t="s">
        <v>68</v>
      </c>
      <c r="D6" s="69" t="s">
        <v>7</v>
      </c>
      <c r="E6" s="70"/>
      <c r="F6" s="70"/>
      <c r="G6" s="71"/>
      <c r="H6" s="68" t="s">
        <v>65</v>
      </c>
      <c r="I6" s="77" t="s">
        <v>12</v>
      </c>
      <c r="J6" s="67" t="s">
        <v>51</v>
      </c>
      <c r="K6" s="67"/>
      <c r="L6" s="68" t="s">
        <v>16</v>
      </c>
      <c r="M6" s="66" t="s">
        <v>54</v>
      </c>
      <c r="N6" s="66"/>
      <c r="O6" s="66"/>
      <c r="P6" s="66"/>
      <c r="Q6" s="66"/>
    </row>
    <row r="7" spans="1:19" ht="93.75" customHeight="1" x14ac:dyDescent="0.25">
      <c r="A7" s="67"/>
      <c r="B7" s="67"/>
      <c r="C7" s="67"/>
      <c r="D7" s="67" t="s">
        <v>64</v>
      </c>
      <c r="E7" s="67" t="s">
        <v>62</v>
      </c>
      <c r="F7" s="68" t="s">
        <v>13</v>
      </c>
      <c r="G7" s="67" t="s">
        <v>66</v>
      </c>
      <c r="H7" s="68"/>
      <c r="I7" s="77"/>
      <c r="J7" s="67"/>
      <c r="K7" s="67"/>
      <c r="L7" s="68"/>
      <c r="M7" s="72" t="s">
        <v>52</v>
      </c>
      <c r="N7" s="73" t="s">
        <v>10</v>
      </c>
      <c r="O7" s="76" t="s">
        <v>6</v>
      </c>
      <c r="P7" s="76" t="s">
        <v>5</v>
      </c>
      <c r="Q7" s="76" t="s">
        <v>2</v>
      </c>
    </row>
    <row r="8" spans="1:19" ht="70.5" customHeight="1" x14ac:dyDescent="0.25">
      <c r="A8" s="67"/>
      <c r="B8" s="67"/>
      <c r="C8" s="67"/>
      <c r="D8" s="67"/>
      <c r="E8" s="67"/>
      <c r="F8" s="68"/>
      <c r="G8" s="67"/>
      <c r="H8" s="68"/>
      <c r="I8" s="77"/>
      <c r="J8" s="67"/>
      <c r="K8" s="67"/>
      <c r="L8" s="68"/>
      <c r="M8" s="72"/>
      <c r="N8" s="74"/>
      <c r="O8" s="76"/>
      <c r="P8" s="76"/>
      <c r="Q8" s="76"/>
    </row>
    <row r="9" spans="1:19" ht="15.75" customHeight="1" x14ac:dyDescent="0.25">
      <c r="A9" s="67"/>
      <c r="B9" s="67"/>
      <c r="C9" s="67"/>
      <c r="D9" s="67"/>
      <c r="E9" s="67"/>
      <c r="F9" s="68"/>
      <c r="G9" s="67"/>
      <c r="H9" s="68"/>
      <c r="I9" s="77"/>
      <c r="J9" s="67"/>
      <c r="K9" s="67"/>
      <c r="L9" s="68"/>
      <c r="M9" s="72"/>
      <c r="N9" s="75"/>
      <c r="O9" s="76"/>
      <c r="P9" s="76"/>
      <c r="Q9" s="76"/>
    </row>
    <row r="10" spans="1:19" s="3" customFormat="1" ht="51" customHeight="1" x14ac:dyDescent="0.25">
      <c r="A10" s="67"/>
      <c r="B10" s="67"/>
      <c r="C10" s="67"/>
      <c r="D10" s="67"/>
      <c r="E10" s="67"/>
      <c r="F10" s="68"/>
      <c r="G10" s="67"/>
      <c r="H10" s="68"/>
      <c r="I10" s="77"/>
      <c r="J10" s="17" t="s">
        <v>4</v>
      </c>
      <c r="K10" s="18" t="s">
        <v>3</v>
      </c>
      <c r="L10" s="19" t="s">
        <v>2</v>
      </c>
      <c r="M10" s="20" t="s">
        <v>14</v>
      </c>
      <c r="N10" s="20" t="s">
        <v>14</v>
      </c>
      <c r="O10" s="20" t="s">
        <v>15</v>
      </c>
      <c r="P10" s="20" t="s">
        <v>15</v>
      </c>
      <c r="Q10" s="20" t="s">
        <v>14</v>
      </c>
      <c r="R10" s="23"/>
      <c r="S10" s="23"/>
    </row>
    <row r="11" spans="1:19" s="1" customFormat="1" ht="15.75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8">
        <v>6</v>
      </c>
      <c r="G11" s="8">
        <v>7</v>
      </c>
      <c r="H11" s="8">
        <v>8</v>
      </c>
      <c r="I11" s="8">
        <v>9</v>
      </c>
      <c r="J11" s="17">
        <v>10</v>
      </c>
      <c r="K11" s="17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9">
        <v>17</v>
      </c>
      <c r="R11" s="6"/>
      <c r="S11" s="6"/>
    </row>
    <row r="12" spans="1:19" s="4" customFormat="1" ht="21" customHeight="1" x14ac:dyDescent="0.25">
      <c r="A12" s="63" t="s">
        <v>48</v>
      </c>
      <c r="B12" s="63"/>
      <c r="C12" s="63"/>
      <c r="D12" s="63"/>
      <c r="E12" s="63"/>
      <c r="F12" s="57">
        <v>35</v>
      </c>
      <c r="G12" s="57" t="s">
        <v>0</v>
      </c>
      <c r="H12" s="26">
        <f>H14+H17+H22+H27+H32+H37+H42+H45+H48+H51+H60+H69+H78+H87+H90+H95+H110+H113+H116+H119+H125+H128+H131+H134+H137+H140+H143+H146+H149+H104+H107+H152+H155+H158+H122</f>
        <v>121637.41999999998</v>
      </c>
      <c r="I12" s="25">
        <f>I14+I17+I22+I27+I32+I37+I42+I45+I48+I51+I60+I69+I78+I87+I90+I95+I110+I113+I116+I119+I125+I128+I131+I134+I137+I140+I143+I146+I149+I104+I107+I152+I155+I158+I122</f>
        <v>5913</v>
      </c>
      <c r="J12" s="56" t="s">
        <v>0</v>
      </c>
      <c r="K12" s="57" t="s">
        <v>0</v>
      </c>
      <c r="L12" s="26">
        <f>L14+L17+L22+L27+L32+L37+L42+L45+L48+L51+L60+L69+L78+L87+L90+L95+L110+L113+L116+L119+L125+L128+L131+L134+L137+L140+L143+L146+L149+L104+L107+L152+L155+L158+L122</f>
        <v>182385424.88000005</v>
      </c>
      <c r="M12" s="26">
        <f>M14+M17+M22+M27+M32+M37+M42+M45+M48+M51+M60+M69+M78+M87+M90+M95+M110+M113+M116+M119+M125+M128+M131+M134+M137+M140+M143+M146+M149+M104+M107+M152+M155+M158+M122</f>
        <v>175095959</v>
      </c>
      <c r="N12" s="26">
        <f>N14+N17+N22+N27+N32+N37+N42+N45+N48+N51+N60+N69+N78+N87+N90+N95+N110+N113+N116+N119+N125+N128+N131+N134+N137+N140+N143+N146+N149+N104+N107+N152+N155+N158</f>
        <v>0</v>
      </c>
      <c r="O12" s="26">
        <f>O14+O17+O22+O27+O32+O37+O42+O45+O48+O51+O60+O69+O78+O87+O90+O95+O110+O113+O116+O119+O125+O128+O131+O134+O137+O140+O143+O146+O149+O104+O107+O152+O155+O158+O122+O13</f>
        <v>6924999.9999999991</v>
      </c>
      <c r="P12" s="26">
        <f>P14+P17+P22+P27+P32+P37+P42+P45+P48+P51+P60+P69+P78+P87+P90+P95+P110+P113+P116+P119+P125+P128+P131+P134+P137+P140+P143+P146+P149+P104+P107+P152+P155+P158+P122</f>
        <v>364473.25</v>
      </c>
      <c r="Q12" s="26">
        <f>M12+N12+O12+P12</f>
        <v>182385432.25</v>
      </c>
      <c r="R12" s="22"/>
    </row>
    <row r="13" spans="1:19" s="4" customFormat="1" ht="19.5" customHeight="1" x14ac:dyDescent="0.25">
      <c r="A13" s="57"/>
      <c r="B13" s="63" t="s">
        <v>46</v>
      </c>
      <c r="C13" s="63"/>
      <c r="D13" s="63"/>
      <c r="E13" s="63"/>
      <c r="F13" s="63"/>
      <c r="G13" s="63"/>
      <c r="H13" s="63"/>
      <c r="I13" s="63"/>
      <c r="J13" s="56" t="s">
        <v>0</v>
      </c>
      <c r="K13" s="57" t="s">
        <v>0</v>
      </c>
      <c r="L13" s="26"/>
      <c r="M13" s="26"/>
      <c r="N13" s="26"/>
      <c r="O13" s="26">
        <v>7.37</v>
      </c>
      <c r="P13" s="26"/>
      <c r="Q13" s="26">
        <f t="shared" ref="Q13:Q71" si="0">M13+N13+O13+P13</f>
        <v>7.37</v>
      </c>
    </row>
    <row r="14" spans="1:19" s="4" customFormat="1" ht="15.75" customHeight="1" x14ac:dyDescent="0.25">
      <c r="A14" s="59">
        <v>1</v>
      </c>
      <c r="B14" s="57">
        <v>71958000</v>
      </c>
      <c r="C14" s="30" t="s">
        <v>1</v>
      </c>
      <c r="D14" s="30" t="s">
        <v>1</v>
      </c>
      <c r="E14" s="28" t="s">
        <v>22</v>
      </c>
      <c r="F14" s="54">
        <v>20</v>
      </c>
      <c r="G14" s="54" t="s">
        <v>17</v>
      </c>
      <c r="H14" s="36">
        <v>3610.5</v>
      </c>
      <c r="I14" s="29">
        <v>105</v>
      </c>
      <c r="J14" s="33" t="s">
        <v>18</v>
      </c>
      <c r="K14" s="54" t="s">
        <v>0</v>
      </c>
      <c r="L14" s="26">
        <f>SUM(L15:L16)</f>
        <v>3644357</v>
      </c>
      <c r="M14" s="26">
        <f t="shared" ref="M14:P14" si="1">SUM(M15:M16)</f>
        <v>3644357</v>
      </c>
      <c r="N14" s="26">
        <f t="shared" si="1"/>
        <v>0</v>
      </c>
      <c r="O14" s="26">
        <f t="shared" si="1"/>
        <v>0</v>
      </c>
      <c r="P14" s="26">
        <f t="shared" si="1"/>
        <v>0</v>
      </c>
      <c r="Q14" s="26">
        <f t="shared" si="0"/>
        <v>3644357</v>
      </c>
    </row>
    <row r="15" spans="1:19" s="4" customFormat="1" ht="47.25" customHeight="1" x14ac:dyDescent="0.25">
      <c r="A15" s="59"/>
      <c r="B15" s="57">
        <v>71958000</v>
      </c>
      <c r="C15" s="30" t="s">
        <v>1</v>
      </c>
      <c r="D15" s="28"/>
      <c r="E15" s="28"/>
      <c r="F15" s="54"/>
      <c r="G15" s="28"/>
      <c r="H15" s="37"/>
      <c r="I15" s="35"/>
      <c r="J15" s="40" t="s">
        <v>45</v>
      </c>
      <c r="K15" s="39" t="s">
        <v>40</v>
      </c>
      <c r="L15" s="26">
        <v>3568001</v>
      </c>
      <c r="M15" s="26">
        <f>L15</f>
        <v>3568001</v>
      </c>
      <c r="N15" s="26"/>
      <c r="O15" s="26"/>
      <c r="P15" s="26"/>
      <c r="Q15" s="26">
        <f t="shared" si="0"/>
        <v>3568001</v>
      </c>
    </row>
    <row r="16" spans="1:19" s="4" customFormat="1" ht="15.75" customHeight="1" x14ac:dyDescent="0.25">
      <c r="A16" s="59"/>
      <c r="B16" s="57">
        <v>71958000</v>
      </c>
      <c r="C16" s="30" t="s">
        <v>1</v>
      </c>
      <c r="D16" s="28"/>
      <c r="E16" s="28"/>
      <c r="F16" s="54"/>
      <c r="G16" s="28"/>
      <c r="H16" s="37"/>
      <c r="I16" s="35"/>
      <c r="J16" s="58" t="s">
        <v>29</v>
      </c>
      <c r="K16" s="54">
        <v>21</v>
      </c>
      <c r="L16" s="26">
        <v>76356</v>
      </c>
      <c r="M16" s="26">
        <f>L16</f>
        <v>76356</v>
      </c>
      <c r="N16" s="26"/>
      <c r="O16" s="26"/>
      <c r="P16" s="26"/>
      <c r="Q16" s="26">
        <f t="shared" si="0"/>
        <v>76356</v>
      </c>
    </row>
    <row r="17" spans="1:17" s="4" customFormat="1" ht="15.75" customHeight="1" x14ac:dyDescent="0.25">
      <c r="A17" s="59">
        <v>2</v>
      </c>
      <c r="B17" s="57">
        <v>71958000</v>
      </c>
      <c r="C17" s="30" t="s">
        <v>1</v>
      </c>
      <c r="D17" s="30" t="s">
        <v>1</v>
      </c>
      <c r="E17" s="31" t="s">
        <v>21</v>
      </c>
      <c r="F17" s="32">
        <v>16</v>
      </c>
      <c r="G17" s="54" t="s">
        <v>17</v>
      </c>
      <c r="H17" s="36">
        <v>3286.6</v>
      </c>
      <c r="I17" s="29">
        <v>160</v>
      </c>
      <c r="J17" s="33" t="s">
        <v>18</v>
      </c>
      <c r="K17" s="54" t="s">
        <v>0</v>
      </c>
      <c r="L17" s="26">
        <f>SUM(L18:L21)</f>
        <v>7373392</v>
      </c>
      <c r="M17" s="26">
        <f t="shared" ref="M17:P17" si="2">SUM(M18:M21)</f>
        <v>7373392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0"/>
        <v>7373392</v>
      </c>
    </row>
    <row r="18" spans="1:17" s="4" customFormat="1" ht="15.75" customHeight="1" x14ac:dyDescent="0.25">
      <c r="A18" s="59"/>
      <c r="B18" s="57">
        <v>71958000</v>
      </c>
      <c r="C18" s="30" t="s">
        <v>1</v>
      </c>
      <c r="D18" s="28"/>
      <c r="E18" s="31"/>
      <c r="F18" s="32"/>
      <c r="G18" s="28"/>
      <c r="H18" s="37"/>
      <c r="I18" s="35"/>
      <c r="J18" s="58" t="s">
        <v>30</v>
      </c>
      <c r="K18" s="24" t="s">
        <v>31</v>
      </c>
      <c r="L18" s="26">
        <v>4355698</v>
      </c>
      <c r="M18" s="26">
        <f>L18</f>
        <v>4355698</v>
      </c>
      <c r="N18" s="26"/>
      <c r="O18" s="26"/>
      <c r="P18" s="26"/>
      <c r="Q18" s="26">
        <f t="shared" si="0"/>
        <v>4355698</v>
      </c>
    </row>
    <row r="19" spans="1:17" s="4" customFormat="1" ht="15.75" customHeight="1" x14ac:dyDescent="0.25">
      <c r="A19" s="59"/>
      <c r="B19" s="57">
        <v>71958000</v>
      </c>
      <c r="C19" s="30" t="s">
        <v>1</v>
      </c>
      <c r="D19" s="28"/>
      <c r="E19" s="31"/>
      <c r="F19" s="32"/>
      <c r="G19" s="28"/>
      <c r="H19" s="37"/>
      <c r="I19" s="35"/>
      <c r="J19" s="58" t="s">
        <v>28</v>
      </c>
      <c r="K19" s="57">
        <v>10</v>
      </c>
      <c r="L19" s="26">
        <v>2551492</v>
      </c>
      <c r="M19" s="26">
        <f>L19</f>
        <v>2551492</v>
      </c>
      <c r="N19" s="26"/>
      <c r="O19" s="26"/>
      <c r="P19" s="26"/>
      <c r="Q19" s="26">
        <f t="shared" si="0"/>
        <v>2551492</v>
      </c>
    </row>
    <row r="20" spans="1:17" s="4" customFormat="1" ht="50.1" customHeight="1" x14ac:dyDescent="0.25">
      <c r="A20" s="59"/>
      <c r="B20" s="57">
        <v>71958000</v>
      </c>
      <c r="C20" s="30" t="s">
        <v>1</v>
      </c>
      <c r="D20" s="28"/>
      <c r="E20" s="31"/>
      <c r="F20" s="32"/>
      <c r="G20" s="28"/>
      <c r="H20" s="37"/>
      <c r="I20" s="35"/>
      <c r="J20" s="58" t="s">
        <v>49</v>
      </c>
      <c r="K20" s="41" t="s">
        <v>50</v>
      </c>
      <c r="L20" s="26">
        <v>311717</v>
      </c>
      <c r="M20" s="26">
        <f>L20</f>
        <v>311717</v>
      </c>
      <c r="N20" s="26"/>
      <c r="O20" s="26"/>
      <c r="P20" s="26"/>
      <c r="Q20" s="26">
        <f t="shared" si="0"/>
        <v>311717</v>
      </c>
    </row>
    <row r="21" spans="1:17" s="4" customFormat="1" ht="15.75" customHeight="1" x14ac:dyDescent="0.25">
      <c r="A21" s="59"/>
      <c r="B21" s="57">
        <v>71958000</v>
      </c>
      <c r="C21" s="30" t="s">
        <v>1</v>
      </c>
      <c r="D21" s="28"/>
      <c r="E21" s="31"/>
      <c r="F21" s="32"/>
      <c r="G21" s="28"/>
      <c r="H21" s="37"/>
      <c r="I21" s="35"/>
      <c r="J21" s="58" t="s">
        <v>29</v>
      </c>
      <c r="K21" s="57">
        <v>21</v>
      </c>
      <c r="L21" s="26">
        <v>154485</v>
      </c>
      <c r="M21" s="26">
        <f>L21</f>
        <v>154485</v>
      </c>
      <c r="N21" s="26"/>
      <c r="O21" s="26"/>
      <c r="P21" s="26"/>
      <c r="Q21" s="26">
        <f t="shared" si="0"/>
        <v>154485</v>
      </c>
    </row>
    <row r="22" spans="1:17" s="4" customFormat="1" ht="15.75" customHeight="1" x14ac:dyDescent="0.25">
      <c r="A22" s="59">
        <v>3</v>
      </c>
      <c r="B22" s="57">
        <v>71958000</v>
      </c>
      <c r="C22" s="30" t="s">
        <v>1</v>
      </c>
      <c r="D22" s="30" t="s">
        <v>1</v>
      </c>
      <c r="E22" s="31" t="s">
        <v>21</v>
      </c>
      <c r="F22" s="32">
        <v>21</v>
      </c>
      <c r="G22" s="54" t="s">
        <v>17</v>
      </c>
      <c r="H22" s="36">
        <v>4880.1000000000004</v>
      </c>
      <c r="I22" s="29">
        <v>246</v>
      </c>
      <c r="J22" s="33" t="s">
        <v>18</v>
      </c>
      <c r="K22" s="54" t="s">
        <v>0</v>
      </c>
      <c r="L22" s="26">
        <f>SUM(L23:L26)</f>
        <v>11481323</v>
      </c>
      <c r="M22" s="26">
        <f>SUM(M23:M26)</f>
        <v>11481323</v>
      </c>
      <c r="N22" s="26">
        <f t="shared" ref="N22:P22" si="3">SUM(N23:N26)</f>
        <v>0</v>
      </c>
      <c r="O22" s="26">
        <f t="shared" si="3"/>
        <v>0</v>
      </c>
      <c r="P22" s="26">
        <f t="shared" si="3"/>
        <v>0</v>
      </c>
      <c r="Q22" s="26">
        <f t="shared" si="0"/>
        <v>11481323</v>
      </c>
    </row>
    <row r="23" spans="1:17" s="4" customFormat="1" ht="15.75" customHeight="1" x14ac:dyDescent="0.25">
      <c r="A23" s="59"/>
      <c r="B23" s="57">
        <v>71958000</v>
      </c>
      <c r="C23" s="30" t="s">
        <v>1</v>
      </c>
      <c r="D23" s="28"/>
      <c r="E23" s="31"/>
      <c r="F23" s="32"/>
      <c r="G23" s="28"/>
      <c r="H23" s="37"/>
      <c r="I23" s="35"/>
      <c r="J23" s="58" t="s">
        <v>30</v>
      </c>
      <c r="K23" s="24" t="s">
        <v>31</v>
      </c>
      <c r="L23" s="26">
        <v>6462500</v>
      </c>
      <c r="M23" s="26">
        <f>L23</f>
        <v>6462500</v>
      </c>
      <c r="N23" s="26"/>
      <c r="O23" s="26"/>
      <c r="P23" s="26"/>
      <c r="Q23" s="26">
        <f t="shared" si="0"/>
        <v>6462500</v>
      </c>
    </row>
    <row r="24" spans="1:17" s="4" customFormat="1" ht="15.75" customHeight="1" x14ac:dyDescent="0.25">
      <c r="A24" s="59"/>
      <c r="B24" s="57">
        <v>71958000</v>
      </c>
      <c r="C24" s="30" t="s">
        <v>1</v>
      </c>
      <c r="D24" s="28"/>
      <c r="E24" s="31"/>
      <c r="F24" s="32"/>
      <c r="G24" s="28"/>
      <c r="H24" s="37"/>
      <c r="I24" s="35"/>
      <c r="J24" s="58" t="s">
        <v>28</v>
      </c>
      <c r="K24" s="57">
        <v>10</v>
      </c>
      <c r="L24" s="26">
        <v>4132041</v>
      </c>
      <c r="M24" s="26">
        <f>L24</f>
        <v>4132041</v>
      </c>
      <c r="N24" s="26"/>
      <c r="O24" s="26"/>
      <c r="P24" s="26"/>
      <c r="Q24" s="26">
        <f t="shared" si="0"/>
        <v>4132041</v>
      </c>
    </row>
    <row r="25" spans="1:17" s="4" customFormat="1" ht="50.1" customHeight="1" x14ac:dyDescent="0.25">
      <c r="A25" s="59"/>
      <c r="B25" s="57">
        <v>71958000</v>
      </c>
      <c r="C25" s="30" t="s">
        <v>1</v>
      </c>
      <c r="D25" s="28"/>
      <c r="E25" s="31"/>
      <c r="F25" s="32"/>
      <c r="G25" s="28"/>
      <c r="H25" s="37"/>
      <c r="I25" s="35"/>
      <c r="J25" s="58" t="s">
        <v>49</v>
      </c>
      <c r="K25" s="41" t="s">
        <v>50</v>
      </c>
      <c r="L25" s="26">
        <v>646229</v>
      </c>
      <c r="M25" s="26">
        <f>L25</f>
        <v>646229</v>
      </c>
      <c r="N25" s="26"/>
      <c r="O25" s="26"/>
      <c r="P25" s="26"/>
      <c r="Q25" s="26">
        <f t="shared" si="0"/>
        <v>646229</v>
      </c>
    </row>
    <row r="26" spans="1:17" s="4" customFormat="1" ht="15.75" customHeight="1" x14ac:dyDescent="0.25">
      <c r="A26" s="59"/>
      <c r="B26" s="57">
        <v>71958000</v>
      </c>
      <c r="C26" s="30" t="s">
        <v>1</v>
      </c>
      <c r="D26" s="28"/>
      <c r="E26" s="31"/>
      <c r="F26" s="32"/>
      <c r="G26" s="28"/>
      <c r="H26" s="37"/>
      <c r="I26" s="35"/>
      <c r="J26" s="58" t="s">
        <v>29</v>
      </c>
      <c r="K26" s="57">
        <v>21</v>
      </c>
      <c r="L26" s="26">
        <v>240553</v>
      </c>
      <c r="M26" s="26">
        <f>L26</f>
        <v>240553</v>
      </c>
      <c r="N26" s="26"/>
      <c r="O26" s="26"/>
      <c r="P26" s="26"/>
      <c r="Q26" s="26">
        <f t="shared" si="0"/>
        <v>240553</v>
      </c>
    </row>
    <row r="27" spans="1:17" s="4" customFormat="1" ht="15.75" customHeight="1" x14ac:dyDescent="0.25">
      <c r="A27" s="59">
        <v>4</v>
      </c>
      <c r="B27" s="57">
        <v>71958000</v>
      </c>
      <c r="C27" s="30" t="s">
        <v>1</v>
      </c>
      <c r="D27" s="30" t="s">
        <v>1</v>
      </c>
      <c r="E27" s="31" t="s">
        <v>21</v>
      </c>
      <c r="F27" s="34">
        <v>33</v>
      </c>
      <c r="G27" s="54" t="s">
        <v>17</v>
      </c>
      <c r="H27" s="36">
        <v>1641.1</v>
      </c>
      <c r="I27" s="29">
        <v>82</v>
      </c>
      <c r="J27" s="33" t="s">
        <v>18</v>
      </c>
      <c r="K27" s="54" t="s">
        <v>0</v>
      </c>
      <c r="L27" s="26">
        <f>SUM(L28:L31)</f>
        <v>4129509</v>
      </c>
      <c r="M27" s="26">
        <f t="shared" ref="M27:P27" si="4">SUM(M28:M31)</f>
        <v>4129509</v>
      </c>
      <c r="N27" s="26">
        <f t="shared" si="4"/>
        <v>0</v>
      </c>
      <c r="O27" s="26">
        <f t="shared" si="4"/>
        <v>0</v>
      </c>
      <c r="P27" s="26">
        <f t="shared" si="4"/>
        <v>0</v>
      </c>
      <c r="Q27" s="26">
        <f t="shared" si="0"/>
        <v>4129509</v>
      </c>
    </row>
    <row r="28" spans="1:17" s="4" customFormat="1" ht="15.75" customHeight="1" x14ac:dyDescent="0.25">
      <c r="A28" s="59"/>
      <c r="B28" s="57">
        <v>71958000</v>
      </c>
      <c r="C28" s="30" t="s">
        <v>1</v>
      </c>
      <c r="D28" s="28"/>
      <c r="E28" s="31"/>
      <c r="F28" s="34"/>
      <c r="G28" s="28"/>
      <c r="H28" s="37"/>
      <c r="I28" s="35"/>
      <c r="J28" s="58" t="s">
        <v>30</v>
      </c>
      <c r="K28" s="24" t="s">
        <v>31</v>
      </c>
      <c r="L28" s="26">
        <v>2346563</v>
      </c>
      <c r="M28" s="26">
        <f>L28</f>
        <v>2346563</v>
      </c>
      <c r="N28" s="26"/>
      <c r="O28" s="26"/>
      <c r="P28" s="26"/>
      <c r="Q28" s="26">
        <f t="shared" si="0"/>
        <v>2346563</v>
      </c>
    </row>
    <row r="29" spans="1:17" s="4" customFormat="1" ht="15.75" customHeight="1" x14ac:dyDescent="0.25">
      <c r="A29" s="59"/>
      <c r="B29" s="57">
        <v>71958000</v>
      </c>
      <c r="C29" s="30" t="s">
        <v>1</v>
      </c>
      <c r="D29" s="28"/>
      <c r="E29" s="31"/>
      <c r="F29" s="32"/>
      <c r="G29" s="28"/>
      <c r="H29" s="37"/>
      <c r="I29" s="35"/>
      <c r="J29" s="58" t="s">
        <v>28</v>
      </c>
      <c r="K29" s="57">
        <v>10</v>
      </c>
      <c r="L29" s="26">
        <v>1500273</v>
      </c>
      <c r="M29" s="26">
        <f>L29</f>
        <v>1500273</v>
      </c>
      <c r="N29" s="26"/>
      <c r="O29" s="26"/>
      <c r="P29" s="26"/>
      <c r="Q29" s="26">
        <f t="shared" si="0"/>
        <v>1500273</v>
      </c>
    </row>
    <row r="30" spans="1:17" s="4" customFormat="1" ht="50.1" customHeight="1" x14ac:dyDescent="0.25">
      <c r="A30" s="59"/>
      <c r="B30" s="57">
        <v>71958000</v>
      </c>
      <c r="C30" s="30" t="s">
        <v>1</v>
      </c>
      <c r="D30" s="28"/>
      <c r="E30" s="31"/>
      <c r="F30" s="32"/>
      <c r="G30" s="28"/>
      <c r="H30" s="37"/>
      <c r="I30" s="35"/>
      <c r="J30" s="58" t="s">
        <v>49</v>
      </c>
      <c r="K30" s="41" t="s">
        <v>50</v>
      </c>
      <c r="L30" s="26">
        <v>196153</v>
      </c>
      <c r="M30" s="26">
        <f>L30</f>
        <v>196153</v>
      </c>
      <c r="N30" s="26"/>
      <c r="O30" s="26"/>
      <c r="P30" s="26"/>
      <c r="Q30" s="26">
        <f t="shared" si="0"/>
        <v>196153</v>
      </c>
    </row>
    <row r="31" spans="1:17" s="4" customFormat="1" ht="19.149999999999999" customHeight="1" x14ac:dyDescent="0.25">
      <c r="A31" s="59"/>
      <c r="B31" s="57">
        <v>71958000</v>
      </c>
      <c r="C31" s="30" t="s">
        <v>1</v>
      </c>
      <c r="D31" s="28"/>
      <c r="E31" s="31"/>
      <c r="F31" s="34"/>
      <c r="G31" s="28"/>
      <c r="H31" s="37"/>
      <c r="I31" s="35"/>
      <c r="J31" s="58" t="s">
        <v>29</v>
      </c>
      <c r="K31" s="57">
        <v>21</v>
      </c>
      <c r="L31" s="26">
        <v>86520</v>
      </c>
      <c r="M31" s="26">
        <f>L31</f>
        <v>86520</v>
      </c>
      <c r="N31" s="26"/>
      <c r="O31" s="26"/>
      <c r="P31" s="26"/>
      <c r="Q31" s="26">
        <f t="shared" si="0"/>
        <v>86520</v>
      </c>
    </row>
    <row r="32" spans="1:17" s="4" customFormat="1" ht="19.899999999999999" customHeight="1" x14ac:dyDescent="0.25">
      <c r="A32" s="59">
        <v>5</v>
      </c>
      <c r="B32" s="57">
        <v>71958000</v>
      </c>
      <c r="C32" s="30" t="s">
        <v>1</v>
      </c>
      <c r="D32" s="30" t="s">
        <v>1</v>
      </c>
      <c r="E32" s="31" t="s">
        <v>41</v>
      </c>
      <c r="F32" s="34">
        <v>36</v>
      </c>
      <c r="G32" s="54" t="s">
        <v>17</v>
      </c>
      <c r="H32" s="36">
        <v>6356</v>
      </c>
      <c r="I32" s="29">
        <v>296</v>
      </c>
      <c r="J32" s="33" t="s">
        <v>18</v>
      </c>
      <c r="K32" s="54" t="s">
        <v>0</v>
      </c>
      <c r="L32" s="26">
        <f>SUM(L33:L36)</f>
        <v>18032203</v>
      </c>
      <c r="M32" s="26">
        <f t="shared" ref="M32:P32" si="5">SUM(M33:M36)</f>
        <v>18032203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>
        <f t="shared" si="0"/>
        <v>18032203</v>
      </c>
    </row>
    <row r="33" spans="1:17" s="4" customFormat="1" ht="16.149999999999999" customHeight="1" x14ac:dyDescent="0.25">
      <c r="A33" s="59"/>
      <c r="B33" s="57">
        <v>71958000</v>
      </c>
      <c r="C33" s="30" t="s">
        <v>1</v>
      </c>
      <c r="D33" s="28"/>
      <c r="E33" s="31"/>
      <c r="F33" s="34"/>
      <c r="G33" s="28"/>
      <c r="H33" s="37"/>
      <c r="I33" s="35"/>
      <c r="J33" s="58" t="s">
        <v>30</v>
      </c>
      <c r="K33" s="24" t="s">
        <v>31</v>
      </c>
      <c r="L33" s="26">
        <v>8756109</v>
      </c>
      <c r="M33" s="26">
        <f>L33</f>
        <v>8756109</v>
      </c>
      <c r="N33" s="26"/>
      <c r="O33" s="26"/>
      <c r="P33" s="26"/>
      <c r="Q33" s="26">
        <f t="shared" si="0"/>
        <v>8756109</v>
      </c>
    </row>
    <row r="34" spans="1:17" s="4" customFormat="1" ht="15.75" customHeight="1" x14ac:dyDescent="0.25">
      <c r="A34" s="59"/>
      <c r="B34" s="57">
        <v>71958000</v>
      </c>
      <c r="C34" s="30" t="s">
        <v>1</v>
      </c>
      <c r="D34" s="28"/>
      <c r="E34" s="31"/>
      <c r="F34" s="32"/>
      <c r="G34" s="28"/>
      <c r="H34" s="37"/>
      <c r="I34" s="35"/>
      <c r="J34" s="58" t="s">
        <v>28</v>
      </c>
      <c r="K34" s="57">
        <v>10</v>
      </c>
      <c r="L34" s="26">
        <v>7801576</v>
      </c>
      <c r="M34" s="26">
        <f>L34</f>
        <v>7801576</v>
      </c>
      <c r="N34" s="26"/>
      <c r="O34" s="26"/>
      <c r="P34" s="26"/>
      <c r="Q34" s="26">
        <f t="shared" si="0"/>
        <v>7801576</v>
      </c>
    </row>
    <row r="35" spans="1:17" s="4" customFormat="1" ht="50.1" customHeight="1" x14ac:dyDescent="0.25">
      <c r="A35" s="59"/>
      <c r="B35" s="57">
        <v>71958000</v>
      </c>
      <c r="C35" s="30" t="s">
        <v>1</v>
      </c>
      <c r="D35" s="28"/>
      <c r="E35" s="31"/>
      <c r="F35" s="32"/>
      <c r="G35" s="28"/>
      <c r="H35" s="37"/>
      <c r="I35" s="35"/>
      <c r="J35" s="58" t="s">
        <v>49</v>
      </c>
      <c r="K35" s="41" t="s">
        <v>50</v>
      </c>
      <c r="L35" s="26">
        <v>1096713</v>
      </c>
      <c r="M35" s="26">
        <f>L35</f>
        <v>1096713</v>
      </c>
      <c r="N35" s="26"/>
      <c r="O35" s="26"/>
      <c r="P35" s="26"/>
      <c r="Q35" s="26">
        <f t="shared" si="0"/>
        <v>1096713</v>
      </c>
    </row>
    <row r="36" spans="1:17" s="4" customFormat="1" ht="15.75" customHeight="1" x14ac:dyDescent="0.25">
      <c r="A36" s="59"/>
      <c r="B36" s="57">
        <v>71958000</v>
      </c>
      <c r="C36" s="30" t="s">
        <v>1</v>
      </c>
      <c r="D36" s="28"/>
      <c r="E36" s="31"/>
      <c r="F36" s="34"/>
      <c r="G36" s="28"/>
      <c r="H36" s="37"/>
      <c r="I36" s="35"/>
      <c r="J36" s="58" t="s">
        <v>29</v>
      </c>
      <c r="K36" s="57">
        <v>21</v>
      </c>
      <c r="L36" s="26">
        <v>377805</v>
      </c>
      <c r="M36" s="26">
        <f>L36</f>
        <v>377805</v>
      </c>
      <c r="N36" s="26"/>
      <c r="O36" s="26"/>
      <c r="P36" s="26"/>
      <c r="Q36" s="26">
        <f t="shared" si="0"/>
        <v>377805</v>
      </c>
    </row>
    <row r="37" spans="1:17" s="4" customFormat="1" ht="15.75" customHeight="1" x14ac:dyDescent="0.25">
      <c r="A37" s="59">
        <v>6</v>
      </c>
      <c r="B37" s="57">
        <v>71958000</v>
      </c>
      <c r="C37" s="30" t="s">
        <v>1</v>
      </c>
      <c r="D37" s="30" t="s">
        <v>1</v>
      </c>
      <c r="E37" s="31" t="s">
        <v>41</v>
      </c>
      <c r="F37" s="34" t="s">
        <v>57</v>
      </c>
      <c r="G37" s="54" t="s">
        <v>17</v>
      </c>
      <c r="H37" s="36">
        <v>2347.6</v>
      </c>
      <c r="I37" s="29">
        <v>110</v>
      </c>
      <c r="J37" s="33" t="s">
        <v>18</v>
      </c>
      <c r="K37" s="54" t="s">
        <v>0</v>
      </c>
      <c r="L37" s="26">
        <f>SUM(L38:L41)</f>
        <v>7600504</v>
      </c>
      <c r="M37" s="26">
        <f t="shared" ref="M37:P37" si="6">SUM(M38:M41)</f>
        <v>7600504</v>
      </c>
      <c r="N37" s="26">
        <f t="shared" si="6"/>
        <v>0</v>
      </c>
      <c r="O37" s="26">
        <f t="shared" si="6"/>
        <v>0</v>
      </c>
      <c r="P37" s="26">
        <f t="shared" si="6"/>
        <v>0</v>
      </c>
      <c r="Q37" s="26">
        <f t="shared" si="0"/>
        <v>7600504</v>
      </c>
    </row>
    <row r="38" spans="1:17" s="4" customFormat="1" ht="15.75" customHeight="1" x14ac:dyDescent="0.25">
      <c r="A38" s="59"/>
      <c r="B38" s="57">
        <v>71958000</v>
      </c>
      <c r="C38" s="30" t="s">
        <v>1</v>
      </c>
      <c r="D38" s="28"/>
      <c r="E38" s="31"/>
      <c r="F38" s="34"/>
      <c r="G38" s="28"/>
      <c r="H38" s="37"/>
      <c r="I38" s="35"/>
      <c r="J38" s="58" t="s">
        <v>30</v>
      </c>
      <c r="K38" s="24" t="s">
        <v>31</v>
      </c>
      <c r="L38" s="26">
        <v>3689674</v>
      </c>
      <c r="M38" s="26">
        <f>L38</f>
        <v>3689674</v>
      </c>
      <c r="N38" s="26"/>
      <c r="O38" s="26"/>
      <c r="P38" s="26"/>
      <c r="Q38" s="26">
        <f t="shared" si="0"/>
        <v>3689674</v>
      </c>
    </row>
    <row r="39" spans="1:17" s="4" customFormat="1" ht="20.45" customHeight="1" x14ac:dyDescent="0.25">
      <c r="A39" s="59"/>
      <c r="B39" s="57">
        <v>71958000</v>
      </c>
      <c r="C39" s="30" t="s">
        <v>1</v>
      </c>
      <c r="D39" s="28"/>
      <c r="E39" s="31"/>
      <c r="F39" s="32"/>
      <c r="G39" s="28"/>
      <c r="H39" s="37"/>
      <c r="I39" s="35"/>
      <c r="J39" s="58" t="s">
        <v>28</v>
      </c>
      <c r="K39" s="57">
        <v>10</v>
      </c>
      <c r="L39" s="26">
        <v>3219478</v>
      </c>
      <c r="M39" s="26">
        <f>L39</f>
        <v>3219478</v>
      </c>
      <c r="N39" s="26"/>
      <c r="O39" s="26"/>
      <c r="P39" s="26"/>
      <c r="Q39" s="26">
        <f t="shared" si="0"/>
        <v>3219478</v>
      </c>
    </row>
    <row r="40" spans="1:17" s="5" customFormat="1" ht="50.1" customHeight="1" x14ac:dyDescent="0.25">
      <c r="A40" s="59"/>
      <c r="B40" s="57">
        <v>71958000</v>
      </c>
      <c r="C40" s="30" t="s">
        <v>1</v>
      </c>
      <c r="D40" s="28"/>
      <c r="E40" s="31"/>
      <c r="F40" s="32"/>
      <c r="G40" s="28"/>
      <c r="H40" s="37"/>
      <c r="I40" s="35"/>
      <c r="J40" s="58" t="s">
        <v>49</v>
      </c>
      <c r="K40" s="41" t="s">
        <v>50</v>
      </c>
      <c r="L40" s="26">
        <v>532109</v>
      </c>
      <c r="M40" s="26">
        <f>L40</f>
        <v>532109</v>
      </c>
      <c r="N40" s="26"/>
      <c r="O40" s="26"/>
      <c r="P40" s="26"/>
      <c r="Q40" s="26">
        <f t="shared" si="0"/>
        <v>532109</v>
      </c>
    </row>
    <row r="41" spans="1:17" s="4" customFormat="1" ht="16.5" customHeight="1" x14ac:dyDescent="0.25">
      <c r="A41" s="59"/>
      <c r="B41" s="57">
        <v>71958000</v>
      </c>
      <c r="C41" s="30" t="s">
        <v>1</v>
      </c>
      <c r="D41" s="28"/>
      <c r="E41" s="31"/>
      <c r="F41" s="34"/>
      <c r="G41" s="28"/>
      <c r="H41" s="37"/>
      <c r="I41" s="35"/>
      <c r="J41" s="58" t="s">
        <v>29</v>
      </c>
      <c r="K41" s="57">
        <v>21</v>
      </c>
      <c r="L41" s="26">
        <v>159243</v>
      </c>
      <c r="M41" s="26">
        <f>L41</f>
        <v>159243</v>
      </c>
      <c r="N41" s="26"/>
      <c r="O41" s="26"/>
      <c r="P41" s="26"/>
      <c r="Q41" s="26">
        <f t="shared" si="0"/>
        <v>159243</v>
      </c>
    </row>
    <row r="42" spans="1:17" s="4" customFormat="1" ht="15.75" customHeight="1" x14ac:dyDescent="0.25">
      <c r="A42" s="59">
        <v>7</v>
      </c>
      <c r="B42" s="57">
        <v>71958000</v>
      </c>
      <c r="C42" s="30" t="s">
        <v>1</v>
      </c>
      <c r="D42" s="30" t="s">
        <v>1</v>
      </c>
      <c r="E42" s="31" t="s">
        <v>23</v>
      </c>
      <c r="F42" s="42">
        <v>35</v>
      </c>
      <c r="G42" s="54" t="s">
        <v>17</v>
      </c>
      <c r="H42" s="36">
        <v>3749.7</v>
      </c>
      <c r="I42" s="29">
        <v>151</v>
      </c>
      <c r="J42" s="33" t="s">
        <v>18</v>
      </c>
      <c r="K42" s="54" t="s">
        <v>0</v>
      </c>
      <c r="L42" s="26">
        <f>SUM(L43:L44)</f>
        <v>6107955</v>
      </c>
      <c r="M42" s="26">
        <f t="shared" ref="M42:P42" si="7">SUM(M43:M44)</f>
        <v>6107955</v>
      </c>
      <c r="N42" s="26">
        <f t="shared" si="7"/>
        <v>0</v>
      </c>
      <c r="O42" s="26">
        <f t="shared" si="7"/>
        <v>0</v>
      </c>
      <c r="P42" s="26">
        <f t="shared" si="7"/>
        <v>0</v>
      </c>
      <c r="Q42" s="26">
        <f t="shared" si="0"/>
        <v>6107955</v>
      </c>
    </row>
    <row r="43" spans="1:17" s="4" customFormat="1" ht="16.899999999999999" customHeight="1" x14ac:dyDescent="0.25">
      <c r="A43" s="59"/>
      <c r="B43" s="57">
        <v>71958000</v>
      </c>
      <c r="C43" s="30" t="s">
        <v>1</v>
      </c>
      <c r="D43" s="28"/>
      <c r="E43" s="31"/>
      <c r="F43" s="34"/>
      <c r="G43" s="28"/>
      <c r="H43" s="37"/>
      <c r="I43" s="35"/>
      <c r="J43" s="58" t="s">
        <v>30</v>
      </c>
      <c r="K43" s="24" t="s">
        <v>31</v>
      </c>
      <c r="L43" s="26">
        <v>5979983</v>
      </c>
      <c r="M43" s="26">
        <f>L43</f>
        <v>5979983</v>
      </c>
      <c r="N43" s="26"/>
      <c r="O43" s="26"/>
      <c r="P43" s="26"/>
      <c r="Q43" s="26">
        <f t="shared" si="0"/>
        <v>5979983</v>
      </c>
    </row>
    <row r="44" spans="1:17" s="4" customFormat="1" ht="19.899999999999999" customHeight="1" x14ac:dyDescent="0.25">
      <c r="A44" s="59"/>
      <c r="B44" s="57">
        <v>71958000</v>
      </c>
      <c r="C44" s="30" t="s">
        <v>1</v>
      </c>
      <c r="D44" s="28"/>
      <c r="E44" s="31"/>
      <c r="F44" s="34"/>
      <c r="G44" s="28"/>
      <c r="H44" s="37"/>
      <c r="I44" s="35"/>
      <c r="J44" s="58" t="s">
        <v>29</v>
      </c>
      <c r="K44" s="57">
        <v>21</v>
      </c>
      <c r="L44" s="26">
        <v>127972</v>
      </c>
      <c r="M44" s="26">
        <f>L44</f>
        <v>127972</v>
      </c>
      <c r="N44" s="26"/>
      <c r="O44" s="26"/>
      <c r="P44" s="26"/>
      <c r="Q44" s="26">
        <f t="shared" si="0"/>
        <v>127972</v>
      </c>
    </row>
    <row r="45" spans="1:17" s="4" customFormat="1" ht="18.600000000000001" customHeight="1" x14ac:dyDescent="0.25">
      <c r="A45" s="59">
        <v>8</v>
      </c>
      <c r="B45" s="57">
        <v>71958000</v>
      </c>
      <c r="C45" s="30" t="s">
        <v>1</v>
      </c>
      <c r="D45" s="30" t="s">
        <v>1</v>
      </c>
      <c r="E45" s="28" t="s">
        <v>24</v>
      </c>
      <c r="F45" s="54">
        <v>19</v>
      </c>
      <c r="G45" s="54" t="s">
        <v>17</v>
      </c>
      <c r="H45" s="36">
        <v>4761.5</v>
      </c>
      <c r="I45" s="29">
        <v>269</v>
      </c>
      <c r="J45" s="33" t="s">
        <v>18</v>
      </c>
      <c r="K45" s="54" t="s">
        <v>0</v>
      </c>
      <c r="L45" s="26">
        <f>SUM(L46:L47)</f>
        <v>7726456</v>
      </c>
      <c r="M45" s="26">
        <f t="shared" ref="M45:P45" si="8">SUM(M46:M47)</f>
        <v>7726456</v>
      </c>
      <c r="N45" s="26">
        <f t="shared" si="8"/>
        <v>0</v>
      </c>
      <c r="O45" s="26">
        <f t="shared" si="8"/>
        <v>0</v>
      </c>
      <c r="P45" s="26">
        <f t="shared" si="8"/>
        <v>0</v>
      </c>
      <c r="Q45" s="26">
        <f t="shared" si="0"/>
        <v>7726456</v>
      </c>
    </row>
    <row r="46" spans="1:17" s="4" customFormat="1" ht="15.75" customHeight="1" x14ac:dyDescent="0.25">
      <c r="A46" s="59"/>
      <c r="B46" s="57">
        <v>71958000</v>
      </c>
      <c r="C46" s="30" t="s">
        <v>1</v>
      </c>
      <c r="D46" s="28"/>
      <c r="E46" s="28"/>
      <c r="F46" s="54"/>
      <c r="G46" s="28"/>
      <c r="H46" s="37"/>
      <c r="I46" s="35"/>
      <c r="J46" s="58" t="s">
        <v>30</v>
      </c>
      <c r="K46" s="24" t="s">
        <v>31</v>
      </c>
      <c r="L46" s="26">
        <v>7564574</v>
      </c>
      <c r="M46" s="26">
        <f>L46</f>
        <v>7564574</v>
      </c>
      <c r="N46" s="26"/>
      <c r="O46" s="26"/>
      <c r="P46" s="26"/>
      <c r="Q46" s="26">
        <f t="shared" si="0"/>
        <v>7564574</v>
      </c>
    </row>
    <row r="47" spans="1:17" s="4" customFormat="1" ht="15.75" customHeight="1" x14ac:dyDescent="0.25">
      <c r="A47" s="59"/>
      <c r="B47" s="57">
        <v>71958000</v>
      </c>
      <c r="C47" s="30" t="s">
        <v>1</v>
      </c>
      <c r="D47" s="28"/>
      <c r="E47" s="28"/>
      <c r="F47" s="54"/>
      <c r="G47" s="28"/>
      <c r="H47" s="37"/>
      <c r="I47" s="35"/>
      <c r="J47" s="58" t="s">
        <v>29</v>
      </c>
      <c r="K47" s="54">
        <v>21</v>
      </c>
      <c r="L47" s="26">
        <v>161882</v>
      </c>
      <c r="M47" s="26">
        <f>L47</f>
        <v>161882</v>
      </c>
      <c r="N47" s="26"/>
      <c r="O47" s="26"/>
      <c r="P47" s="26"/>
      <c r="Q47" s="26">
        <f t="shared" si="0"/>
        <v>161882</v>
      </c>
    </row>
    <row r="48" spans="1:17" s="5" customFormat="1" ht="18.75" customHeight="1" x14ac:dyDescent="0.25">
      <c r="A48" s="59">
        <v>9</v>
      </c>
      <c r="B48" s="57">
        <v>71958000</v>
      </c>
      <c r="C48" s="30" t="s">
        <v>1</v>
      </c>
      <c r="D48" s="30" t="s">
        <v>1</v>
      </c>
      <c r="E48" s="31" t="s">
        <v>63</v>
      </c>
      <c r="F48" s="32">
        <v>36</v>
      </c>
      <c r="G48" s="54" t="s">
        <v>17</v>
      </c>
      <c r="H48" s="36">
        <v>2289.4</v>
      </c>
      <c r="I48" s="29">
        <v>100</v>
      </c>
      <c r="J48" s="33" t="s">
        <v>18</v>
      </c>
      <c r="K48" s="54" t="s">
        <v>0</v>
      </c>
      <c r="L48" s="26">
        <f>SUM(L49:L50)</f>
        <v>1010022</v>
      </c>
      <c r="M48" s="26">
        <f t="shared" ref="M48:P48" si="9">SUM(M49:M50)</f>
        <v>1010022</v>
      </c>
      <c r="N48" s="26">
        <f t="shared" si="9"/>
        <v>0</v>
      </c>
      <c r="O48" s="26">
        <f t="shared" si="9"/>
        <v>0</v>
      </c>
      <c r="P48" s="26">
        <f t="shared" si="9"/>
        <v>0</v>
      </c>
      <c r="Q48" s="26">
        <f t="shared" si="0"/>
        <v>1010022</v>
      </c>
    </row>
    <row r="49" spans="1:17" s="4" customFormat="1" ht="18.75" customHeight="1" x14ac:dyDescent="0.25">
      <c r="A49" s="59"/>
      <c r="B49" s="57">
        <v>71958000</v>
      </c>
      <c r="C49" s="30" t="s">
        <v>1</v>
      </c>
      <c r="D49" s="28"/>
      <c r="E49" s="31"/>
      <c r="F49" s="32"/>
      <c r="G49" s="28"/>
      <c r="H49" s="37"/>
      <c r="I49" s="35"/>
      <c r="J49" s="58" t="s">
        <v>30</v>
      </c>
      <c r="K49" s="24" t="s">
        <v>31</v>
      </c>
      <c r="L49" s="26">
        <v>988860</v>
      </c>
      <c r="M49" s="26">
        <f>L49</f>
        <v>988860</v>
      </c>
      <c r="N49" s="26"/>
      <c r="O49" s="26"/>
      <c r="P49" s="26"/>
      <c r="Q49" s="26">
        <f t="shared" si="0"/>
        <v>988860</v>
      </c>
    </row>
    <row r="50" spans="1:17" s="4" customFormat="1" ht="18.75" customHeight="1" x14ac:dyDescent="0.25">
      <c r="A50" s="59"/>
      <c r="B50" s="57">
        <v>71958000</v>
      </c>
      <c r="C50" s="30" t="s">
        <v>1</v>
      </c>
      <c r="D50" s="28"/>
      <c r="E50" s="31"/>
      <c r="F50" s="32"/>
      <c r="G50" s="28"/>
      <c r="H50" s="37"/>
      <c r="I50" s="35"/>
      <c r="J50" s="58" t="s">
        <v>29</v>
      </c>
      <c r="K50" s="57">
        <v>21</v>
      </c>
      <c r="L50" s="26">
        <v>21162</v>
      </c>
      <c r="M50" s="26">
        <f>L50</f>
        <v>21162</v>
      </c>
      <c r="N50" s="26"/>
      <c r="O50" s="26"/>
      <c r="P50" s="26"/>
      <c r="Q50" s="26">
        <f t="shared" si="0"/>
        <v>21162</v>
      </c>
    </row>
    <row r="51" spans="1:17" s="4" customFormat="1" ht="18.75" customHeight="1" x14ac:dyDescent="0.25">
      <c r="A51" s="59">
        <v>10</v>
      </c>
      <c r="B51" s="57">
        <v>71958000</v>
      </c>
      <c r="C51" s="30" t="s">
        <v>1</v>
      </c>
      <c r="D51" s="30" t="s">
        <v>1</v>
      </c>
      <c r="E51" s="31" t="s">
        <v>63</v>
      </c>
      <c r="F51" s="32">
        <v>44</v>
      </c>
      <c r="G51" s="54" t="s">
        <v>17</v>
      </c>
      <c r="H51" s="36">
        <v>3253.6</v>
      </c>
      <c r="I51" s="29">
        <v>171</v>
      </c>
      <c r="J51" s="33" t="s">
        <v>18</v>
      </c>
      <c r="K51" s="54" t="s">
        <v>0</v>
      </c>
      <c r="L51" s="26">
        <f>SUM(L52:L59)</f>
        <v>16551879</v>
      </c>
      <c r="M51" s="26">
        <f>SUM(M52:M59)</f>
        <v>16551879</v>
      </c>
      <c r="N51" s="26">
        <f t="shared" ref="N51:P51" si="10">SUM(N52:N59)</f>
        <v>0</v>
      </c>
      <c r="O51" s="26">
        <f t="shared" si="10"/>
        <v>0</v>
      </c>
      <c r="P51" s="26">
        <f t="shared" si="10"/>
        <v>0</v>
      </c>
      <c r="Q51" s="26">
        <f t="shared" si="0"/>
        <v>16551879</v>
      </c>
    </row>
    <row r="52" spans="1:17" s="4" customFormat="1" ht="18" customHeight="1" x14ac:dyDescent="0.25">
      <c r="A52" s="59"/>
      <c r="B52" s="57">
        <v>71958000</v>
      </c>
      <c r="C52" s="30" t="s">
        <v>1</v>
      </c>
      <c r="D52" s="28"/>
      <c r="E52" s="31"/>
      <c r="F52" s="32"/>
      <c r="G52" s="28"/>
      <c r="H52" s="37"/>
      <c r="I52" s="35"/>
      <c r="J52" s="58" t="s">
        <v>30</v>
      </c>
      <c r="K52" s="24" t="s">
        <v>31</v>
      </c>
      <c r="L52" s="26">
        <v>4613429</v>
      </c>
      <c r="M52" s="26">
        <f t="shared" ref="M52:M57" si="11">L52</f>
        <v>4613429</v>
      </c>
      <c r="N52" s="26"/>
      <c r="O52" s="26"/>
      <c r="P52" s="26"/>
      <c r="Q52" s="26">
        <f t="shared" si="0"/>
        <v>4613429</v>
      </c>
    </row>
    <row r="53" spans="1:17" s="4" customFormat="1" ht="17.45" customHeight="1" x14ac:dyDescent="0.25">
      <c r="A53" s="59"/>
      <c r="B53" s="57">
        <v>71958000</v>
      </c>
      <c r="C53" s="30" t="s">
        <v>1</v>
      </c>
      <c r="D53" s="28"/>
      <c r="E53" s="31"/>
      <c r="F53" s="32"/>
      <c r="G53" s="28"/>
      <c r="H53" s="37"/>
      <c r="I53" s="35"/>
      <c r="J53" s="58" t="s">
        <v>28</v>
      </c>
      <c r="K53" s="57">
        <v>10</v>
      </c>
      <c r="L53" s="26">
        <v>2830876</v>
      </c>
      <c r="M53" s="26">
        <f t="shared" si="11"/>
        <v>2830876</v>
      </c>
      <c r="N53" s="26"/>
      <c r="O53" s="26"/>
      <c r="P53" s="26"/>
      <c r="Q53" s="26">
        <f t="shared" si="0"/>
        <v>2830876</v>
      </c>
    </row>
    <row r="54" spans="1:17" s="4" customFormat="1" ht="32.25" customHeight="1" x14ac:dyDescent="0.25">
      <c r="A54" s="59"/>
      <c r="B54" s="57">
        <v>71958000</v>
      </c>
      <c r="C54" s="30" t="s">
        <v>1</v>
      </c>
      <c r="D54" s="30"/>
      <c r="E54" s="30"/>
      <c r="F54" s="57"/>
      <c r="G54" s="57"/>
      <c r="H54" s="43"/>
      <c r="I54" s="25"/>
      <c r="J54" s="58" t="s">
        <v>32</v>
      </c>
      <c r="K54" s="41" t="s">
        <v>33</v>
      </c>
      <c r="L54" s="26">
        <v>2747147</v>
      </c>
      <c r="M54" s="26">
        <f t="shared" si="11"/>
        <v>2747147</v>
      </c>
      <c r="N54" s="26"/>
      <c r="O54" s="26"/>
      <c r="P54" s="26"/>
      <c r="Q54" s="26">
        <f t="shared" si="0"/>
        <v>2747147</v>
      </c>
    </row>
    <row r="55" spans="1:17" s="4" customFormat="1" ht="32.25" customHeight="1" x14ac:dyDescent="0.25">
      <c r="A55" s="59"/>
      <c r="B55" s="57">
        <v>71958000</v>
      </c>
      <c r="C55" s="30" t="s">
        <v>1</v>
      </c>
      <c r="D55" s="30"/>
      <c r="E55" s="30"/>
      <c r="F55" s="57"/>
      <c r="G55" s="57"/>
      <c r="H55" s="43"/>
      <c r="I55" s="25"/>
      <c r="J55" s="58" t="s">
        <v>38</v>
      </c>
      <c r="K55" s="24" t="s">
        <v>39</v>
      </c>
      <c r="L55" s="26">
        <v>3172023</v>
      </c>
      <c r="M55" s="26">
        <f t="shared" si="11"/>
        <v>3172023</v>
      </c>
      <c r="N55" s="26"/>
      <c r="O55" s="26"/>
      <c r="P55" s="26"/>
      <c r="Q55" s="26">
        <f t="shared" si="0"/>
        <v>3172023</v>
      </c>
    </row>
    <row r="56" spans="1:17" s="4" customFormat="1" ht="31.5" customHeight="1" x14ac:dyDescent="0.25">
      <c r="A56" s="59"/>
      <c r="B56" s="57">
        <v>71958000</v>
      </c>
      <c r="C56" s="30" t="s">
        <v>1</v>
      </c>
      <c r="D56" s="30"/>
      <c r="E56" s="30"/>
      <c r="F56" s="57"/>
      <c r="G56" s="57"/>
      <c r="H56" s="43"/>
      <c r="I56" s="25"/>
      <c r="J56" s="58" t="s">
        <v>34</v>
      </c>
      <c r="K56" s="24" t="s">
        <v>35</v>
      </c>
      <c r="L56" s="26">
        <v>1566183</v>
      </c>
      <c r="M56" s="26">
        <f t="shared" si="11"/>
        <v>1566183</v>
      </c>
      <c r="N56" s="26"/>
      <c r="O56" s="26"/>
      <c r="P56" s="26"/>
      <c r="Q56" s="26">
        <f t="shared" si="0"/>
        <v>1566183</v>
      </c>
    </row>
    <row r="57" spans="1:17" s="4" customFormat="1" ht="31.5" customHeight="1" x14ac:dyDescent="0.25">
      <c r="A57" s="59"/>
      <c r="B57" s="57">
        <v>71958000</v>
      </c>
      <c r="C57" s="30" t="s">
        <v>1</v>
      </c>
      <c r="D57" s="30"/>
      <c r="E57" s="30"/>
      <c r="F57" s="57"/>
      <c r="G57" s="57"/>
      <c r="H57" s="43"/>
      <c r="I57" s="25"/>
      <c r="J57" s="58" t="s">
        <v>36</v>
      </c>
      <c r="K57" s="24" t="s">
        <v>37</v>
      </c>
      <c r="L57" s="26">
        <v>832885</v>
      </c>
      <c r="M57" s="26">
        <f t="shared" si="11"/>
        <v>832885</v>
      </c>
      <c r="N57" s="26"/>
      <c r="O57" s="26"/>
      <c r="P57" s="26"/>
      <c r="Q57" s="26">
        <f t="shared" si="0"/>
        <v>832885</v>
      </c>
    </row>
    <row r="58" spans="1:17" s="4" customFormat="1" ht="50.1" customHeight="1" x14ac:dyDescent="0.25">
      <c r="A58" s="59"/>
      <c r="B58" s="57">
        <v>71958000</v>
      </c>
      <c r="C58" s="30" t="s">
        <v>1</v>
      </c>
      <c r="D58" s="28"/>
      <c r="E58" s="31"/>
      <c r="F58" s="32"/>
      <c r="G58" s="28"/>
      <c r="H58" s="37"/>
      <c r="I58" s="35"/>
      <c r="J58" s="58" t="s">
        <v>49</v>
      </c>
      <c r="K58" s="41" t="s">
        <v>50</v>
      </c>
      <c r="L58" s="26">
        <v>442547</v>
      </c>
      <c r="M58" s="26">
        <f>L58</f>
        <v>442547</v>
      </c>
      <c r="N58" s="26"/>
      <c r="O58" s="26"/>
      <c r="P58" s="26"/>
      <c r="Q58" s="26">
        <f t="shared" si="0"/>
        <v>442547</v>
      </c>
    </row>
    <row r="59" spans="1:17" s="4" customFormat="1" ht="18" customHeight="1" x14ac:dyDescent="0.25">
      <c r="A59" s="59"/>
      <c r="B59" s="57">
        <v>71958000</v>
      </c>
      <c r="C59" s="30" t="s">
        <v>1</v>
      </c>
      <c r="D59" s="28"/>
      <c r="E59" s="31"/>
      <c r="F59" s="32"/>
      <c r="G59" s="28"/>
      <c r="H59" s="37"/>
      <c r="I59" s="35"/>
      <c r="J59" s="58" t="s">
        <v>29</v>
      </c>
      <c r="K59" s="57">
        <v>21</v>
      </c>
      <c r="L59" s="26">
        <v>346789</v>
      </c>
      <c r="M59" s="26">
        <f>L59</f>
        <v>346789</v>
      </c>
      <c r="N59" s="26"/>
      <c r="O59" s="26"/>
      <c r="P59" s="26"/>
      <c r="Q59" s="26">
        <f t="shared" si="0"/>
        <v>346789</v>
      </c>
    </row>
    <row r="60" spans="1:17" s="4" customFormat="1" ht="18" customHeight="1" x14ac:dyDescent="0.25">
      <c r="A60" s="59">
        <v>11</v>
      </c>
      <c r="B60" s="57">
        <v>71958000</v>
      </c>
      <c r="C60" s="30" t="s">
        <v>1</v>
      </c>
      <c r="D60" s="30" t="s">
        <v>1</v>
      </c>
      <c r="E60" s="31" t="s">
        <v>63</v>
      </c>
      <c r="F60" s="32">
        <v>84</v>
      </c>
      <c r="G60" s="54" t="s">
        <v>17</v>
      </c>
      <c r="H60" s="36">
        <v>6600.8</v>
      </c>
      <c r="I60" s="29">
        <v>337</v>
      </c>
      <c r="J60" s="33" t="s">
        <v>18</v>
      </c>
      <c r="K60" s="54" t="s">
        <v>0</v>
      </c>
      <c r="L60" s="26">
        <f>SUM(L61:L68)</f>
        <v>41221204</v>
      </c>
      <c r="M60" s="26">
        <f t="shared" ref="M60:P60" si="12">SUM(M61:M68)</f>
        <v>41221204</v>
      </c>
      <c r="N60" s="26">
        <f t="shared" si="12"/>
        <v>0</v>
      </c>
      <c r="O60" s="26">
        <f t="shared" si="12"/>
        <v>0</v>
      </c>
      <c r="P60" s="26">
        <f t="shared" si="12"/>
        <v>0</v>
      </c>
      <c r="Q60" s="26">
        <f t="shared" si="0"/>
        <v>41221204</v>
      </c>
    </row>
    <row r="61" spans="1:17" s="4" customFormat="1" ht="18" customHeight="1" x14ac:dyDescent="0.25">
      <c r="A61" s="59"/>
      <c r="B61" s="57">
        <v>71958000</v>
      </c>
      <c r="C61" s="30" t="s">
        <v>1</v>
      </c>
      <c r="D61" s="28"/>
      <c r="E61" s="31"/>
      <c r="F61" s="32"/>
      <c r="G61" s="28"/>
      <c r="H61" s="37"/>
      <c r="I61" s="35"/>
      <c r="J61" s="58" t="s">
        <v>30</v>
      </c>
      <c r="K61" s="24" t="s">
        <v>31</v>
      </c>
      <c r="L61" s="26">
        <v>9764053</v>
      </c>
      <c r="M61" s="26">
        <f t="shared" ref="M61:M68" si="13">L61</f>
        <v>9764053</v>
      </c>
      <c r="N61" s="26"/>
      <c r="O61" s="26"/>
      <c r="P61" s="26"/>
      <c r="Q61" s="26">
        <f t="shared" si="0"/>
        <v>9764053</v>
      </c>
    </row>
    <row r="62" spans="1:17" s="4" customFormat="1" ht="18" customHeight="1" x14ac:dyDescent="0.25">
      <c r="A62" s="59"/>
      <c r="B62" s="57">
        <v>71958000</v>
      </c>
      <c r="C62" s="30" t="s">
        <v>1</v>
      </c>
      <c r="D62" s="28"/>
      <c r="E62" s="31"/>
      <c r="F62" s="32"/>
      <c r="G62" s="28"/>
      <c r="H62" s="37"/>
      <c r="I62" s="35"/>
      <c r="J62" s="58" t="s">
        <v>28</v>
      </c>
      <c r="K62" s="57">
        <v>10</v>
      </c>
      <c r="L62" s="26">
        <v>8300017</v>
      </c>
      <c r="M62" s="26">
        <f t="shared" si="13"/>
        <v>8300017</v>
      </c>
      <c r="N62" s="26"/>
      <c r="O62" s="26"/>
      <c r="P62" s="26"/>
      <c r="Q62" s="26">
        <f t="shared" si="0"/>
        <v>8300017</v>
      </c>
    </row>
    <row r="63" spans="1:17" s="4" customFormat="1" ht="33" customHeight="1" x14ac:dyDescent="0.25">
      <c r="A63" s="59"/>
      <c r="B63" s="57">
        <v>71958000</v>
      </c>
      <c r="C63" s="30" t="s">
        <v>1</v>
      </c>
      <c r="D63" s="30"/>
      <c r="E63" s="30"/>
      <c r="F63" s="57"/>
      <c r="G63" s="57"/>
      <c r="H63" s="43"/>
      <c r="I63" s="25"/>
      <c r="J63" s="58" t="s">
        <v>32</v>
      </c>
      <c r="K63" s="41" t="s">
        <v>33</v>
      </c>
      <c r="L63" s="26">
        <v>6335176</v>
      </c>
      <c r="M63" s="26">
        <f t="shared" si="13"/>
        <v>6335176</v>
      </c>
      <c r="N63" s="26"/>
      <c r="O63" s="26"/>
      <c r="P63" s="26"/>
      <c r="Q63" s="26">
        <f t="shared" si="0"/>
        <v>6335176</v>
      </c>
    </row>
    <row r="64" spans="1:17" s="4" customFormat="1" ht="33" customHeight="1" x14ac:dyDescent="0.25">
      <c r="A64" s="59"/>
      <c r="B64" s="57">
        <v>71958000</v>
      </c>
      <c r="C64" s="30" t="s">
        <v>1</v>
      </c>
      <c r="D64" s="30"/>
      <c r="E64" s="30"/>
      <c r="F64" s="57"/>
      <c r="G64" s="57"/>
      <c r="H64" s="43"/>
      <c r="I64" s="25"/>
      <c r="J64" s="58" t="s">
        <v>38</v>
      </c>
      <c r="K64" s="24" t="s">
        <v>39</v>
      </c>
      <c r="L64" s="26">
        <v>7606687</v>
      </c>
      <c r="M64" s="26">
        <f t="shared" si="13"/>
        <v>7606687</v>
      </c>
      <c r="N64" s="26"/>
      <c r="O64" s="26"/>
      <c r="P64" s="26"/>
      <c r="Q64" s="26">
        <f t="shared" si="0"/>
        <v>7606687</v>
      </c>
    </row>
    <row r="65" spans="1:17" s="4" customFormat="1" ht="33" customHeight="1" x14ac:dyDescent="0.25">
      <c r="A65" s="59"/>
      <c r="B65" s="57">
        <v>71958000</v>
      </c>
      <c r="C65" s="30" t="s">
        <v>1</v>
      </c>
      <c r="D65" s="30"/>
      <c r="E65" s="30"/>
      <c r="F65" s="57"/>
      <c r="G65" s="57"/>
      <c r="H65" s="43"/>
      <c r="I65" s="25"/>
      <c r="J65" s="58" t="s">
        <v>34</v>
      </c>
      <c r="K65" s="24" t="s">
        <v>35</v>
      </c>
      <c r="L65" s="26">
        <v>4439968</v>
      </c>
      <c r="M65" s="26">
        <f t="shared" si="13"/>
        <v>4439968</v>
      </c>
      <c r="N65" s="26"/>
      <c r="O65" s="26"/>
      <c r="P65" s="26"/>
      <c r="Q65" s="26">
        <f t="shared" si="0"/>
        <v>4439968</v>
      </c>
    </row>
    <row r="66" spans="1:17" s="4" customFormat="1" ht="31.5" customHeight="1" x14ac:dyDescent="0.25">
      <c r="A66" s="59"/>
      <c r="B66" s="57">
        <v>71958000</v>
      </c>
      <c r="C66" s="30" t="s">
        <v>1</v>
      </c>
      <c r="D66" s="30"/>
      <c r="E66" s="30"/>
      <c r="F66" s="57"/>
      <c r="G66" s="57"/>
      <c r="H66" s="43"/>
      <c r="I66" s="25"/>
      <c r="J66" s="58" t="s">
        <v>36</v>
      </c>
      <c r="K66" s="24" t="s">
        <v>37</v>
      </c>
      <c r="L66" s="26">
        <v>2550259</v>
      </c>
      <c r="M66" s="26">
        <f t="shared" si="13"/>
        <v>2550259</v>
      </c>
      <c r="N66" s="26"/>
      <c r="O66" s="26"/>
      <c r="P66" s="26"/>
      <c r="Q66" s="26">
        <f t="shared" si="0"/>
        <v>2550259</v>
      </c>
    </row>
    <row r="67" spans="1:17" s="4" customFormat="1" ht="50.1" customHeight="1" x14ac:dyDescent="0.25">
      <c r="A67" s="59"/>
      <c r="B67" s="57">
        <v>71958000</v>
      </c>
      <c r="C67" s="30" t="s">
        <v>1</v>
      </c>
      <c r="D67" s="28"/>
      <c r="E67" s="31"/>
      <c r="F67" s="32"/>
      <c r="G67" s="28"/>
      <c r="H67" s="37"/>
      <c r="I67" s="35"/>
      <c r="J67" s="58" t="s">
        <v>49</v>
      </c>
      <c r="K67" s="41" t="s">
        <v>50</v>
      </c>
      <c r="L67" s="26">
        <v>1361392</v>
      </c>
      <c r="M67" s="26">
        <f t="shared" si="13"/>
        <v>1361392</v>
      </c>
      <c r="N67" s="26"/>
      <c r="O67" s="26"/>
      <c r="P67" s="26"/>
      <c r="Q67" s="26">
        <f t="shared" si="0"/>
        <v>1361392</v>
      </c>
    </row>
    <row r="68" spans="1:17" s="4" customFormat="1" ht="15.75" customHeight="1" x14ac:dyDescent="0.25">
      <c r="A68" s="59"/>
      <c r="B68" s="57">
        <v>71958000</v>
      </c>
      <c r="C68" s="30" t="s">
        <v>1</v>
      </c>
      <c r="D68" s="28"/>
      <c r="E68" s="31"/>
      <c r="F68" s="32"/>
      <c r="G68" s="28"/>
      <c r="H68" s="37"/>
      <c r="I68" s="35"/>
      <c r="J68" s="58" t="s">
        <v>29</v>
      </c>
      <c r="K68" s="57">
        <v>21</v>
      </c>
      <c r="L68" s="26">
        <v>863652</v>
      </c>
      <c r="M68" s="26">
        <f t="shared" si="13"/>
        <v>863652</v>
      </c>
      <c r="N68" s="26"/>
      <c r="O68" s="26"/>
      <c r="P68" s="26"/>
      <c r="Q68" s="26">
        <f t="shared" si="0"/>
        <v>863652</v>
      </c>
    </row>
    <row r="69" spans="1:17" s="4" customFormat="1" ht="18" customHeight="1" x14ac:dyDescent="0.25">
      <c r="A69" s="59">
        <v>12</v>
      </c>
      <c r="B69" s="57">
        <v>71958000</v>
      </c>
      <c r="C69" s="30" t="s">
        <v>1</v>
      </c>
      <c r="D69" s="30" t="s">
        <v>1</v>
      </c>
      <c r="E69" s="31" t="s">
        <v>63</v>
      </c>
      <c r="F69" s="32" t="s">
        <v>58</v>
      </c>
      <c r="G69" s="54" t="s">
        <v>17</v>
      </c>
      <c r="H69" s="36">
        <v>3272.9</v>
      </c>
      <c r="I69" s="29">
        <v>150</v>
      </c>
      <c r="J69" s="33" t="s">
        <v>18</v>
      </c>
      <c r="K69" s="54" t="s">
        <v>0</v>
      </c>
      <c r="L69" s="26">
        <f>SUM(L70:L77)</f>
        <v>21619712</v>
      </c>
      <c r="M69" s="26">
        <f t="shared" ref="M69:P69" si="14">SUM(M70:M77)</f>
        <v>21619712</v>
      </c>
      <c r="N69" s="26">
        <f t="shared" si="14"/>
        <v>0</v>
      </c>
      <c r="O69" s="26">
        <f t="shared" si="14"/>
        <v>0</v>
      </c>
      <c r="P69" s="26">
        <f t="shared" si="14"/>
        <v>0</v>
      </c>
      <c r="Q69" s="26">
        <f t="shared" si="0"/>
        <v>21619712</v>
      </c>
    </row>
    <row r="70" spans="1:17" s="4" customFormat="1" ht="18" customHeight="1" x14ac:dyDescent="0.25">
      <c r="A70" s="59"/>
      <c r="B70" s="57">
        <v>71958000</v>
      </c>
      <c r="C70" s="30" t="s">
        <v>1</v>
      </c>
      <c r="D70" s="28"/>
      <c r="E70" s="31"/>
      <c r="F70" s="32"/>
      <c r="G70" s="28"/>
      <c r="H70" s="37"/>
      <c r="I70" s="35"/>
      <c r="J70" s="58" t="s">
        <v>30</v>
      </c>
      <c r="K70" s="24" t="s">
        <v>31</v>
      </c>
      <c r="L70" s="26">
        <v>4658959</v>
      </c>
      <c r="M70" s="26">
        <f t="shared" ref="M70:M77" si="15">L70</f>
        <v>4658959</v>
      </c>
      <c r="N70" s="26"/>
      <c r="O70" s="26"/>
      <c r="P70" s="26"/>
      <c r="Q70" s="26">
        <f t="shared" si="0"/>
        <v>4658959</v>
      </c>
    </row>
    <row r="71" spans="1:17" s="5" customFormat="1" ht="18.75" customHeight="1" x14ac:dyDescent="0.25">
      <c r="A71" s="59"/>
      <c r="B71" s="57">
        <v>71958000</v>
      </c>
      <c r="C71" s="30" t="s">
        <v>1</v>
      </c>
      <c r="D71" s="28"/>
      <c r="E71" s="31"/>
      <c r="F71" s="32"/>
      <c r="G71" s="28"/>
      <c r="H71" s="37"/>
      <c r="I71" s="35"/>
      <c r="J71" s="58" t="s">
        <v>28</v>
      </c>
      <c r="K71" s="57">
        <v>10</v>
      </c>
      <c r="L71" s="26">
        <v>4694482</v>
      </c>
      <c r="M71" s="26">
        <f t="shared" si="15"/>
        <v>4694482</v>
      </c>
      <c r="N71" s="26"/>
      <c r="O71" s="26"/>
      <c r="P71" s="26"/>
      <c r="Q71" s="26">
        <f t="shared" si="0"/>
        <v>4694482</v>
      </c>
    </row>
    <row r="72" spans="1:17" s="4" customFormat="1" ht="31.5" customHeight="1" x14ac:dyDescent="0.25">
      <c r="A72" s="59"/>
      <c r="B72" s="57">
        <v>71958000</v>
      </c>
      <c r="C72" s="30" t="s">
        <v>1</v>
      </c>
      <c r="D72" s="30"/>
      <c r="E72" s="30"/>
      <c r="F72" s="57"/>
      <c r="G72" s="57"/>
      <c r="H72" s="43"/>
      <c r="I72" s="25"/>
      <c r="J72" s="58" t="s">
        <v>32</v>
      </c>
      <c r="K72" s="41" t="s">
        <v>33</v>
      </c>
      <c r="L72" s="26">
        <v>3099985</v>
      </c>
      <c r="M72" s="26">
        <f t="shared" si="15"/>
        <v>3099985</v>
      </c>
      <c r="N72" s="26"/>
      <c r="O72" s="26"/>
      <c r="P72" s="26"/>
      <c r="Q72" s="26">
        <f t="shared" ref="Q72:Q138" si="16">M72+N72+O72+P72</f>
        <v>3099985</v>
      </c>
    </row>
    <row r="73" spans="1:17" s="4" customFormat="1" ht="31.5" customHeight="1" x14ac:dyDescent="0.25">
      <c r="A73" s="59"/>
      <c r="B73" s="57">
        <v>71958000</v>
      </c>
      <c r="C73" s="30" t="s">
        <v>1</v>
      </c>
      <c r="D73" s="30"/>
      <c r="E73" s="30"/>
      <c r="F73" s="57"/>
      <c r="G73" s="57"/>
      <c r="H73" s="43"/>
      <c r="I73" s="25"/>
      <c r="J73" s="58" t="s">
        <v>38</v>
      </c>
      <c r="K73" s="24" t="s">
        <v>39</v>
      </c>
      <c r="L73" s="26">
        <v>3541048</v>
      </c>
      <c r="M73" s="26">
        <f t="shared" si="15"/>
        <v>3541048</v>
      </c>
      <c r="N73" s="26"/>
      <c r="O73" s="26"/>
      <c r="P73" s="26"/>
      <c r="Q73" s="26">
        <f t="shared" si="16"/>
        <v>3541048</v>
      </c>
    </row>
    <row r="74" spans="1:17" s="4" customFormat="1" ht="31.5" customHeight="1" x14ac:dyDescent="0.25">
      <c r="A74" s="59"/>
      <c r="B74" s="57">
        <v>71958000</v>
      </c>
      <c r="C74" s="30" t="s">
        <v>1</v>
      </c>
      <c r="D74" s="30"/>
      <c r="E74" s="30"/>
      <c r="F74" s="57"/>
      <c r="G74" s="57"/>
      <c r="H74" s="43"/>
      <c r="I74" s="25"/>
      <c r="J74" s="58" t="s">
        <v>34</v>
      </c>
      <c r="K74" s="24" t="s">
        <v>35</v>
      </c>
      <c r="L74" s="26">
        <v>3038234</v>
      </c>
      <c r="M74" s="26">
        <f t="shared" si="15"/>
        <v>3038234</v>
      </c>
      <c r="N74" s="26"/>
      <c r="O74" s="26"/>
      <c r="P74" s="26"/>
      <c r="Q74" s="26">
        <f t="shared" si="16"/>
        <v>3038234</v>
      </c>
    </row>
    <row r="75" spans="1:17" s="4" customFormat="1" ht="31.5" customHeight="1" x14ac:dyDescent="0.25">
      <c r="A75" s="59"/>
      <c r="B75" s="57">
        <v>71958000</v>
      </c>
      <c r="C75" s="30" t="s">
        <v>1</v>
      </c>
      <c r="D75" s="30"/>
      <c r="E75" s="30"/>
      <c r="F75" s="57"/>
      <c r="G75" s="57"/>
      <c r="H75" s="43"/>
      <c r="I75" s="25"/>
      <c r="J75" s="58" t="s">
        <v>36</v>
      </c>
      <c r="K75" s="24" t="s">
        <v>37</v>
      </c>
      <c r="L75" s="26">
        <v>1232395</v>
      </c>
      <c r="M75" s="26">
        <f t="shared" si="15"/>
        <v>1232395</v>
      </c>
      <c r="N75" s="26"/>
      <c r="O75" s="26"/>
      <c r="P75" s="26"/>
      <c r="Q75" s="26">
        <f t="shared" si="16"/>
        <v>1232395</v>
      </c>
    </row>
    <row r="76" spans="1:17" s="4" customFormat="1" ht="50.1" customHeight="1" x14ac:dyDescent="0.25">
      <c r="A76" s="59"/>
      <c r="B76" s="57">
        <v>71958000</v>
      </c>
      <c r="C76" s="30" t="s">
        <v>1</v>
      </c>
      <c r="D76" s="28"/>
      <c r="E76" s="31"/>
      <c r="F76" s="32"/>
      <c r="G76" s="28"/>
      <c r="H76" s="37"/>
      <c r="I76" s="35"/>
      <c r="J76" s="58" t="s">
        <v>49</v>
      </c>
      <c r="K76" s="41" t="s">
        <v>50</v>
      </c>
      <c r="L76" s="26">
        <v>901640</v>
      </c>
      <c r="M76" s="26">
        <f t="shared" si="15"/>
        <v>901640</v>
      </c>
      <c r="N76" s="26"/>
      <c r="O76" s="26"/>
      <c r="P76" s="26"/>
      <c r="Q76" s="26">
        <f t="shared" si="16"/>
        <v>901640</v>
      </c>
    </row>
    <row r="77" spans="1:17" s="4" customFormat="1" ht="15.75" customHeight="1" x14ac:dyDescent="0.25">
      <c r="A77" s="59"/>
      <c r="B77" s="57">
        <v>71958000</v>
      </c>
      <c r="C77" s="30" t="s">
        <v>1</v>
      </c>
      <c r="D77" s="28"/>
      <c r="E77" s="31"/>
      <c r="F77" s="32"/>
      <c r="G77" s="28"/>
      <c r="H77" s="37"/>
      <c r="I77" s="35"/>
      <c r="J77" s="58" t="s">
        <v>29</v>
      </c>
      <c r="K77" s="57">
        <v>21</v>
      </c>
      <c r="L77" s="26">
        <v>452969</v>
      </c>
      <c r="M77" s="26">
        <f t="shared" si="15"/>
        <v>452969</v>
      </c>
      <c r="N77" s="26"/>
      <c r="O77" s="26"/>
      <c r="P77" s="26"/>
      <c r="Q77" s="26">
        <f t="shared" si="16"/>
        <v>452969</v>
      </c>
    </row>
    <row r="78" spans="1:17" s="4" customFormat="1" ht="15.75" customHeight="1" x14ac:dyDescent="0.25">
      <c r="A78" s="59">
        <v>13</v>
      </c>
      <c r="B78" s="57">
        <v>71958000</v>
      </c>
      <c r="C78" s="30" t="s">
        <v>1</v>
      </c>
      <c r="D78" s="30" t="s">
        <v>1</v>
      </c>
      <c r="E78" s="31" t="s">
        <v>63</v>
      </c>
      <c r="F78" s="32">
        <v>93</v>
      </c>
      <c r="G78" s="54" t="s">
        <v>17</v>
      </c>
      <c r="H78" s="36">
        <v>1254.2</v>
      </c>
      <c r="I78" s="29">
        <v>45</v>
      </c>
      <c r="J78" s="33" t="s">
        <v>18</v>
      </c>
      <c r="K78" s="54" t="s">
        <v>0</v>
      </c>
      <c r="L78" s="26">
        <f>SUM(L79:L86)</f>
        <v>6857205</v>
      </c>
      <c r="M78" s="26">
        <f>SUM(M79:M86)</f>
        <v>6857205</v>
      </c>
      <c r="N78" s="26">
        <f t="shared" ref="N78:P78" si="17">SUM(N79:N86)</f>
        <v>0</v>
      </c>
      <c r="O78" s="26">
        <f t="shared" si="17"/>
        <v>0</v>
      </c>
      <c r="P78" s="26">
        <f t="shared" si="17"/>
        <v>0</v>
      </c>
      <c r="Q78" s="26">
        <f t="shared" si="16"/>
        <v>6857205</v>
      </c>
    </row>
    <row r="79" spans="1:17" s="4" customFormat="1" ht="15.75" customHeight="1" x14ac:dyDescent="0.25">
      <c r="A79" s="59"/>
      <c r="B79" s="57">
        <v>71958000</v>
      </c>
      <c r="C79" s="30" t="s">
        <v>1</v>
      </c>
      <c r="D79" s="28"/>
      <c r="E79" s="31"/>
      <c r="F79" s="32"/>
      <c r="G79" s="28"/>
      <c r="H79" s="37"/>
      <c r="I79" s="35"/>
      <c r="J79" s="58" t="s">
        <v>30</v>
      </c>
      <c r="K79" s="24" t="s">
        <v>31</v>
      </c>
      <c r="L79" s="26">
        <v>1721447</v>
      </c>
      <c r="M79" s="26">
        <f t="shared" ref="M79:M86" si="18">L79</f>
        <v>1721447</v>
      </c>
      <c r="N79" s="26"/>
      <c r="O79" s="26"/>
      <c r="P79" s="26"/>
      <c r="Q79" s="26">
        <f t="shared" si="16"/>
        <v>1721447</v>
      </c>
    </row>
    <row r="80" spans="1:17" s="4" customFormat="1" ht="15.75" customHeight="1" x14ac:dyDescent="0.25">
      <c r="A80" s="59"/>
      <c r="B80" s="57">
        <v>71958000</v>
      </c>
      <c r="C80" s="30" t="s">
        <v>1</v>
      </c>
      <c r="D80" s="28"/>
      <c r="E80" s="31"/>
      <c r="F80" s="32"/>
      <c r="G80" s="28"/>
      <c r="H80" s="37"/>
      <c r="I80" s="35"/>
      <c r="J80" s="58" t="s">
        <v>28</v>
      </c>
      <c r="K80" s="57">
        <v>10</v>
      </c>
      <c r="L80" s="26">
        <v>1185688</v>
      </c>
      <c r="M80" s="26">
        <f t="shared" si="18"/>
        <v>1185688</v>
      </c>
      <c r="N80" s="26"/>
      <c r="O80" s="26"/>
      <c r="P80" s="26"/>
      <c r="Q80" s="26">
        <f t="shared" si="16"/>
        <v>1185688</v>
      </c>
    </row>
    <row r="81" spans="1:17" s="4" customFormat="1" ht="31.5" customHeight="1" x14ac:dyDescent="0.25">
      <c r="A81" s="59"/>
      <c r="B81" s="57">
        <v>71958000</v>
      </c>
      <c r="C81" s="30" t="s">
        <v>1</v>
      </c>
      <c r="D81" s="30"/>
      <c r="E81" s="30"/>
      <c r="F81" s="57"/>
      <c r="G81" s="57"/>
      <c r="H81" s="43"/>
      <c r="I81" s="25"/>
      <c r="J81" s="58" t="s">
        <v>32</v>
      </c>
      <c r="K81" s="41" t="s">
        <v>33</v>
      </c>
      <c r="L81" s="26">
        <v>1190979</v>
      </c>
      <c r="M81" s="26">
        <f t="shared" si="18"/>
        <v>1190979</v>
      </c>
      <c r="N81" s="26"/>
      <c r="O81" s="26"/>
      <c r="P81" s="26"/>
      <c r="Q81" s="26">
        <f t="shared" si="16"/>
        <v>1190979</v>
      </c>
    </row>
    <row r="82" spans="1:17" s="4" customFormat="1" ht="31.5" customHeight="1" x14ac:dyDescent="0.25">
      <c r="A82" s="59"/>
      <c r="B82" s="57">
        <v>71958000</v>
      </c>
      <c r="C82" s="30" t="s">
        <v>1</v>
      </c>
      <c r="D82" s="30"/>
      <c r="E82" s="30"/>
      <c r="F82" s="57"/>
      <c r="G82" s="57"/>
      <c r="H82" s="43"/>
      <c r="I82" s="25"/>
      <c r="J82" s="58" t="s">
        <v>38</v>
      </c>
      <c r="K82" s="24" t="s">
        <v>39</v>
      </c>
      <c r="L82" s="26">
        <v>1293253</v>
      </c>
      <c r="M82" s="26">
        <f t="shared" si="18"/>
        <v>1293253</v>
      </c>
      <c r="N82" s="26"/>
      <c r="O82" s="26"/>
      <c r="P82" s="26"/>
      <c r="Q82" s="26">
        <f t="shared" si="16"/>
        <v>1293253</v>
      </c>
    </row>
    <row r="83" spans="1:17" s="4" customFormat="1" ht="31.5" customHeight="1" x14ac:dyDescent="0.25">
      <c r="A83" s="59"/>
      <c r="B83" s="57">
        <v>71958000</v>
      </c>
      <c r="C83" s="30" t="s">
        <v>1</v>
      </c>
      <c r="D83" s="30"/>
      <c r="E83" s="30"/>
      <c r="F83" s="57"/>
      <c r="G83" s="57"/>
      <c r="H83" s="43"/>
      <c r="I83" s="25"/>
      <c r="J83" s="58" t="s">
        <v>34</v>
      </c>
      <c r="K83" s="24" t="s">
        <v>35</v>
      </c>
      <c r="L83" s="26">
        <v>735303</v>
      </c>
      <c r="M83" s="26">
        <f t="shared" si="18"/>
        <v>735303</v>
      </c>
      <c r="N83" s="26"/>
      <c r="O83" s="26"/>
      <c r="P83" s="26"/>
      <c r="Q83" s="26">
        <f t="shared" si="16"/>
        <v>735303</v>
      </c>
    </row>
    <row r="84" spans="1:17" s="4" customFormat="1" ht="31.5" customHeight="1" x14ac:dyDescent="0.25">
      <c r="A84" s="59"/>
      <c r="B84" s="57">
        <v>71958000</v>
      </c>
      <c r="C84" s="30" t="s">
        <v>1</v>
      </c>
      <c r="D84" s="30"/>
      <c r="E84" s="30"/>
      <c r="F84" s="57"/>
      <c r="G84" s="57"/>
      <c r="H84" s="43"/>
      <c r="I84" s="25"/>
      <c r="J84" s="58" t="s">
        <v>36</v>
      </c>
      <c r="K84" s="24" t="s">
        <v>37</v>
      </c>
      <c r="L84" s="26">
        <v>423447</v>
      </c>
      <c r="M84" s="26">
        <f t="shared" si="18"/>
        <v>423447</v>
      </c>
      <c r="N84" s="26"/>
      <c r="O84" s="26"/>
      <c r="P84" s="26"/>
      <c r="Q84" s="26">
        <f t="shared" si="16"/>
        <v>423447</v>
      </c>
    </row>
    <row r="85" spans="1:17" s="4" customFormat="1" ht="50.1" customHeight="1" x14ac:dyDescent="0.25">
      <c r="A85" s="59"/>
      <c r="B85" s="57">
        <v>71958000</v>
      </c>
      <c r="C85" s="30" t="s">
        <v>1</v>
      </c>
      <c r="D85" s="28"/>
      <c r="E85" s="31"/>
      <c r="F85" s="32"/>
      <c r="G85" s="28"/>
      <c r="H85" s="37"/>
      <c r="I85" s="35"/>
      <c r="J85" s="58" t="s">
        <v>49</v>
      </c>
      <c r="K85" s="41" t="s">
        <v>50</v>
      </c>
      <c r="L85" s="26">
        <v>163418</v>
      </c>
      <c r="M85" s="26">
        <f t="shared" si="18"/>
        <v>163418</v>
      </c>
      <c r="N85" s="26"/>
      <c r="O85" s="26"/>
      <c r="P85" s="26"/>
      <c r="Q85" s="26">
        <f t="shared" si="16"/>
        <v>163418</v>
      </c>
    </row>
    <row r="86" spans="1:17" s="4" customFormat="1" ht="15.75" customHeight="1" x14ac:dyDescent="0.25">
      <c r="A86" s="59"/>
      <c r="B86" s="57">
        <v>71958000</v>
      </c>
      <c r="C86" s="30" t="s">
        <v>1</v>
      </c>
      <c r="D86" s="28"/>
      <c r="E86" s="31"/>
      <c r="F86" s="32"/>
      <c r="G86" s="28"/>
      <c r="H86" s="37"/>
      <c r="I86" s="35"/>
      <c r="J86" s="58" t="s">
        <v>29</v>
      </c>
      <c r="K86" s="57">
        <v>21</v>
      </c>
      <c r="L86" s="26">
        <v>143670</v>
      </c>
      <c r="M86" s="26">
        <f t="shared" si="18"/>
        <v>143670</v>
      </c>
      <c r="N86" s="26"/>
      <c r="O86" s="26"/>
      <c r="P86" s="26"/>
      <c r="Q86" s="26">
        <f t="shared" si="16"/>
        <v>143670</v>
      </c>
    </row>
    <row r="87" spans="1:17" s="4" customFormat="1" ht="15.75" customHeight="1" x14ac:dyDescent="0.25">
      <c r="A87" s="59">
        <v>14</v>
      </c>
      <c r="B87" s="57">
        <v>71958000</v>
      </c>
      <c r="C87" s="30" t="s">
        <v>1</v>
      </c>
      <c r="D87" s="30" t="s">
        <v>1</v>
      </c>
      <c r="E87" s="28" t="s">
        <v>25</v>
      </c>
      <c r="F87" s="54">
        <v>1</v>
      </c>
      <c r="G87" s="54" t="s">
        <v>17</v>
      </c>
      <c r="H87" s="36">
        <v>8340.7000000000007</v>
      </c>
      <c r="I87" s="29">
        <v>494</v>
      </c>
      <c r="J87" s="33" t="s">
        <v>18</v>
      </c>
      <c r="K87" s="54" t="s">
        <v>0</v>
      </c>
      <c r="L87" s="26">
        <f>SUM(L88:L89)</f>
        <v>7113006</v>
      </c>
      <c r="M87" s="26">
        <f t="shared" ref="M87:P87" si="19">SUM(M88:M89)</f>
        <v>7113006</v>
      </c>
      <c r="N87" s="26">
        <f t="shared" si="19"/>
        <v>0</v>
      </c>
      <c r="O87" s="26">
        <f t="shared" si="19"/>
        <v>0</v>
      </c>
      <c r="P87" s="26">
        <f t="shared" si="19"/>
        <v>0</v>
      </c>
      <c r="Q87" s="26">
        <f t="shared" si="16"/>
        <v>7113006</v>
      </c>
    </row>
    <row r="88" spans="1:17" s="4" customFormat="1" ht="15.75" customHeight="1" x14ac:dyDescent="0.25">
      <c r="A88" s="59"/>
      <c r="B88" s="57">
        <v>71958000</v>
      </c>
      <c r="C88" s="30" t="s">
        <v>1</v>
      </c>
      <c r="D88" s="28"/>
      <c r="E88" s="28"/>
      <c r="F88" s="54"/>
      <c r="G88" s="28"/>
      <c r="H88" s="37"/>
      <c r="I88" s="35"/>
      <c r="J88" s="58" t="s">
        <v>30</v>
      </c>
      <c r="K88" s="24" t="s">
        <v>31</v>
      </c>
      <c r="L88" s="26">
        <v>6963976</v>
      </c>
      <c r="M88" s="26">
        <f>L88</f>
        <v>6963976</v>
      </c>
      <c r="N88" s="26"/>
      <c r="O88" s="26"/>
      <c r="P88" s="26"/>
      <c r="Q88" s="26">
        <f t="shared" si="16"/>
        <v>6963976</v>
      </c>
    </row>
    <row r="89" spans="1:17" s="4" customFormat="1" ht="15.75" customHeight="1" x14ac:dyDescent="0.25">
      <c r="A89" s="59"/>
      <c r="B89" s="57">
        <v>71958000</v>
      </c>
      <c r="C89" s="30" t="s">
        <v>1</v>
      </c>
      <c r="D89" s="28"/>
      <c r="E89" s="28"/>
      <c r="F89" s="54"/>
      <c r="G89" s="28"/>
      <c r="H89" s="37"/>
      <c r="I89" s="35"/>
      <c r="J89" s="58" t="s">
        <v>29</v>
      </c>
      <c r="K89" s="54">
        <v>21</v>
      </c>
      <c r="L89" s="26">
        <v>149030</v>
      </c>
      <c r="M89" s="26">
        <f>L89</f>
        <v>149030</v>
      </c>
      <c r="N89" s="26"/>
      <c r="O89" s="26"/>
      <c r="P89" s="26"/>
      <c r="Q89" s="26">
        <f t="shared" si="16"/>
        <v>149030</v>
      </c>
    </row>
    <row r="90" spans="1:17" s="4" customFormat="1" ht="15.75" customHeight="1" x14ac:dyDescent="0.25">
      <c r="A90" s="59">
        <v>15</v>
      </c>
      <c r="B90" s="57">
        <v>71958000</v>
      </c>
      <c r="C90" s="30" t="s">
        <v>1</v>
      </c>
      <c r="D90" s="30" t="s">
        <v>1</v>
      </c>
      <c r="E90" s="31" t="s">
        <v>26</v>
      </c>
      <c r="F90" s="42">
        <v>67</v>
      </c>
      <c r="G90" s="54" t="s">
        <v>17</v>
      </c>
      <c r="H90" s="36">
        <v>3287.1</v>
      </c>
      <c r="I90" s="29">
        <v>156</v>
      </c>
      <c r="J90" s="33" t="s">
        <v>18</v>
      </c>
      <c r="K90" s="54" t="s">
        <v>0</v>
      </c>
      <c r="L90" s="26">
        <f>SUM(L91:L94)</f>
        <v>7280689</v>
      </c>
      <c r="M90" s="26">
        <f t="shared" ref="M90:P90" si="20">SUM(M91:M94)</f>
        <v>7280689</v>
      </c>
      <c r="N90" s="26">
        <f t="shared" si="20"/>
        <v>0</v>
      </c>
      <c r="O90" s="26">
        <f t="shared" si="20"/>
        <v>0</v>
      </c>
      <c r="P90" s="26">
        <f t="shared" si="20"/>
        <v>0</v>
      </c>
      <c r="Q90" s="26">
        <f t="shared" si="16"/>
        <v>7280689</v>
      </c>
    </row>
    <row r="91" spans="1:17" s="4" customFormat="1" ht="15.75" customHeight="1" x14ac:dyDescent="0.25">
      <c r="A91" s="59"/>
      <c r="B91" s="57">
        <v>71958000</v>
      </c>
      <c r="C91" s="30" t="s">
        <v>1</v>
      </c>
      <c r="D91" s="28"/>
      <c r="E91" s="31"/>
      <c r="F91" s="44"/>
      <c r="G91" s="28"/>
      <c r="H91" s="37"/>
      <c r="I91" s="35"/>
      <c r="J91" s="58" t="s">
        <v>30</v>
      </c>
      <c r="K91" s="24" t="s">
        <v>31</v>
      </c>
      <c r="L91" s="26">
        <v>4114499</v>
      </c>
      <c r="M91" s="26">
        <f>L91</f>
        <v>4114499</v>
      </c>
      <c r="N91" s="26"/>
      <c r="O91" s="26"/>
      <c r="P91" s="26"/>
      <c r="Q91" s="26">
        <f t="shared" si="16"/>
        <v>4114499</v>
      </c>
    </row>
    <row r="92" spans="1:17" s="4" customFormat="1" ht="15.75" customHeight="1" x14ac:dyDescent="0.25">
      <c r="A92" s="59"/>
      <c r="B92" s="57">
        <v>71958000</v>
      </c>
      <c r="C92" s="30" t="s">
        <v>1</v>
      </c>
      <c r="D92" s="28"/>
      <c r="E92" s="31"/>
      <c r="F92" s="32"/>
      <c r="G92" s="28"/>
      <c r="H92" s="37"/>
      <c r="I92" s="35"/>
      <c r="J92" s="58" t="s">
        <v>28</v>
      </c>
      <c r="K92" s="57">
        <v>10</v>
      </c>
      <c r="L92" s="26">
        <v>2576321</v>
      </c>
      <c r="M92" s="26">
        <f>L92</f>
        <v>2576321</v>
      </c>
      <c r="N92" s="26"/>
      <c r="O92" s="26"/>
      <c r="P92" s="26"/>
      <c r="Q92" s="26">
        <f t="shared" si="16"/>
        <v>2576321</v>
      </c>
    </row>
    <row r="93" spans="1:17" s="4" customFormat="1" ht="50.1" customHeight="1" x14ac:dyDescent="0.25">
      <c r="A93" s="59"/>
      <c r="B93" s="57">
        <v>71958000</v>
      </c>
      <c r="C93" s="30" t="s">
        <v>1</v>
      </c>
      <c r="D93" s="28"/>
      <c r="E93" s="31"/>
      <c r="F93" s="32"/>
      <c r="G93" s="28"/>
      <c r="H93" s="37"/>
      <c r="I93" s="35"/>
      <c r="J93" s="58" t="s">
        <v>49</v>
      </c>
      <c r="K93" s="41" t="s">
        <v>50</v>
      </c>
      <c r="L93" s="26">
        <v>437326</v>
      </c>
      <c r="M93" s="26">
        <f>L93</f>
        <v>437326</v>
      </c>
      <c r="N93" s="26"/>
      <c r="O93" s="26"/>
      <c r="P93" s="26"/>
      <c r="Q93" s="26">
        <f t="shared" si="16"/>
        <v>437326</v>
      </c>
    </row>
    <row r="94" spans="1:17" s="4" customFormat="1" ht="15.75" customHeight="1" x14ac:dyDescent="0.25">
      <c r="A94" s="59"/>
      <c r="B94" s="57">
        <v>71958000</v>
      </c>
      <c r="C94" s="30" t="s">
        <v>1</v>
      </c>
      <c r="D94" s="28"/>
      <c r="E94" s="31"/>
      <c r="F94" s="44"/>
      <c r="G94" s="28"/>
      <c r="H94" s="37"/>
      <c r="I94" s="35"/>
      <c r="J94" s="58" t="s">
        <v>29</v>
      </c>
      <c r="K94" s="57">
        <v>21</v>
      </c>
      <c r="L94" s="26">
        <v>152543</v>
      </c>
      <c r="M94" s="26">
        <f>L94</f>
        <v>152543</v>
      </c>
      <c r="N94" s="26"/>
      <c r="O94" s="26"/>
      <c r="P94" s="26"/>
      <c r="Q94" s="26">
        <f t="shared" si="16"/>
        <v>152543</v>
      </c>
    </row>
    <row r="95" spans="1:17" s="4" customFormat="1" ht="15.75" customHeight="1" x14ac:dyDescent="0.25">
      <c r="A95" s="59">
        <v>16</v>
      </c>
      <c r="B95" s="57">
        <v>71958000</v>
      </c>
      <c r="C95" s="30" t="s">
        <v>1</v>
      </c>
      <c r="D95" s="30" t="s">
        <v>1</v>
      </c>
      <c r="E95" s="31" t="s">
        <v>27</v>
      </c>
      <c r="F95" s="42">
        <v>62</v>
      </c>
      <c r="G95" s="54" t="s">
        <v>17</v>
      </c>
      <c r="H95" s="36">
        <v>653.70000000000005</v>
      </c>
      <c r="I95" s="29">
        <v>35</v>
      </c>
      <c r="J95" s="33" t="s">
        <v>18</v>
      </c>
      <c r="K95" s="54" t="s">
        <v>0</v>
      </c>
      <c r="L95" s="26">
        <f>SUM(L96:L103)</f>
        <v>6966543</v>
      </c>
      <c r="M95" s="26">
        <f>SUM(M96:M103)</f>
        <v>6966543</v>
      </c>
      <c r="N95" s="26">
        <f t="shared" ref="N95:P95" si="21">SUM(N96:N103)</f>
        <v>0</v>
      </c>
      <c r="O95" s="26">
        <f t="shared" si="21"/>
        <v>0</v>
      </c>
      <c r="P95" s="26">
        <f t="shared" si="21"/>
        <v>0</v>
      </c>
      <c r="Q95" s="26">
        <f t="shared" ref="Q95:Q103" si="22">M95+N95+O95+P95</f>
        <v>6966543</v>
      </c>
    </row>
    <row r="96" spans="1:17" s="4" customFormat="1" ht="15.75" customHeight="1" x14ac:dyDescent="0.25">
      <c r="A96" s="59"/>
      <c r="B96" s="57">
        <v>71958000</v>
      </c>
      <c r="C96" s="30" t="s">
        <v>1</v>
      </c>
      <c r="D96" s="28"/>
      <c r="E96" s="31"/>
      <c r="F96" s="44"/>
      <c r="G96" s="28"/>
      <c r="H96" s="37"/>
      <c r="I96" s="35"/>
      <c r="J96" s="58" t="s">
        <v>30</v>
      </c>
      <c r="K96" s="24" t="s">
        <v>31</v>
      </c>
      <c r="L96" s="26">
        <v>3004667</v>
      </c>
      <c r="M96" s="26">
        <f t="shared" ref="M96:M103" si="23">L96</f>
        <v>3004667</v>
      </c>
      <c r="N96" s="26"/>
      <c r="O96" s="26"/>
      <c r="P96" s="26"/>
      <c r="Q96" s="26">
        <f t="shared" si="22"/>
        <v>3004667</v>
      </c>
    </row>
    <row r="97" spans="1:18" s="4" customFormat="1" ht="31.5" customHeight="1" x14ac:dyDescent="0.25">
      <c r="A97" s="59"/>
      <c r="B97" s="57">
        <v>71958000</v>
      </c>
      <c r="C97" s="30" t="s">
        <v>1</v>
      </c>
      <c r="D97" s="30"/>
      <c r="E97" s="30"/>
      <c r="F97" s="57"/>
      <c r="G97" s="57"/>
      <c r="H97" s="43"/>
      <c r="I97" s="25"/>
      <c r="J97" s="58" t="s">
        <v>32</v>
      </c>
      <c r="K97" s="41" t="s">
        <v>33</v>
      </c>
      <c r="L97" s="26">
        <v>868879</v>
      </c>
      <c r="M97" s="26">
        <f t="shared" si="23"/>
        <v>868879</v>
      </c>
      <c r="N97" s="26"/>
      <c r="O97" s="26"/>
      <c r="P97" s="26"/>
      <c r="Q97" s="26">
        <f t="shared" si="22"/>
        <v>868879</v>
      </c>
    </row>
    <row r="98" spans="1:18" s="4" customFormat="1" ht="31.5" customHeight="1" x14ac:dyDescent="0.25">
      <c r="A98" s="59"/>
      <c r="B98" s="57">
        <v>71958000</v>
      </c>
      <c r="C98" s="30" t="s">
        <v>1</v>
      </c>
      <c r="D98" s="30"/>
      <c r="E98" s="30"/>
      <c r="F98" s="57"/>
      <c r="G98" s="57"/>
      <c r="H98" s="43"/>
      <c r="I98" s="25"/>
      <c r="J98" s="58" t="s">
        <v>38</v>
      </c>
      <c r="K98" s="24" t="s">
        <v>39</v>
      </c>
      <c r="L98" s="26">
        <v>1455178</v>
      </c>
      <c r="M98" s="26">
        <f t="shared" si="23"/>
        <v>1455178</v>
      </c>
      <c r="N98" s="26"/>
      <c r="O98" s="26"/>
      <c r="P98" s="26"/>
      <c r="Q98" s="26">
        <f t="shared" si="22"/>
        <v>1455178</v>
      </c>
    </row>
    <row r="99" spans="1:18" s="4" customFormat="1" ht="67.5" customHeight="1" x14ac:dyDescent="0.25">
      <c r="A99" s="59"/>
      <c r="B99" s="57">
        <v>71958000</v>
      </c>
      <c r="C99" s="30" t="s">
        <v>1</v>
      </c>
      <c r="D99" s="30"/>
      <c r="E99" s="30"/>
      <c r="F99" s="57"/>
      <c r="G99" s="57"/>
      <c r="H99" s="43"/>
      <c r="I99" s="25"/>
      <c r="J99" s="58" t="s">
        <v>61</v>
      </c>
      <c r="K99" s="57">
        <v>31</v>
      </c>
      <c r="L99" s="26">
        <v>79192</v>
      </c>
      <c r="M99" s="26">
        <f t="shared" si="23"/>
        <v>79192</v>
      </c>
      <c r="N99" s="26"/>
      <c r="O99" s="26"/>
      <c r="P99" s="26"/>
      <c r="Q99" s="26">
        <f t="shared" si="22"/>
        <v>79192</v>
      </c>
    </row>
    <row r="100" spans="1:18" s="4" customFormat="1" ht="31.5" customHeight="1" x14ac:dyDescent="0.25">
      <c r="A100" s="59"/>
      <c r="B100" s="57">
        <v>71958000</v>
      </c>
      <c r="C100" s="30" t="s">
        <v>1</v>
      </c>
      <c r="D100" s="30"/>
      <c r="E100" s="30"/>
      <c r="F100" s="57"/>
      <c r="G100" s="57"/>
      <c r="H100" s="43"/>
      <c r="I100" s="25"/>
      <c r="J100" s="58" t="s">
        <v>34</v>
      </c>
      <c r="K100" s="24" t="s">
        <v>35</v>
      </c>
      <c r="L100" s="26">
        <v>693917</v>
      </c>
      <c r="M100" s="26">
        <f t="shared" si="23"/>
        <v>693917</v>
      </c>
      <c r="N100" s="26"/>
      <c r="O100" s="26"/>
      <c r="P100" s="26"/>
      <c r="Q100" s="26">
        <f t="shared" si="22"/>
        <v>693917</v>
      </c>
    </row>
    <row r="101" spans="1:18" s="4" customFormat="1" ht="31.5" customHeight="1" x14ac:dyDescent="0.25">
      <c r="A101" s="59"/>
      <c r="B101" s="57">
        <v>71958000</v>
      </c>
      <c r="C101" s="30" t="s">
        <v>1</v>
      </c>
      <c r="D101" s="30"/>
      <c r="E101" s="30"/>
      <c r="F101" s="57"/>
      <c r="G101" s="57"/>
      <c r="H101" s="43"/>
      <c r="I101" s="25"/>
      <c r="J101" s="58" t="s">
        <v>36</v>
      </c>
      <c r="K101" s="24" t="s">
        <v>37</v>
      </c>
      <c r="L101" s="26">
        <v>248540</v>
      </c>
      <c r="M101" s="26">
        <f t="shared" si="23"/>
        <v>248540</v>
      </c>
      <c r="N101" s="26"/>
      <c r="O101" s="26"/>
      <c r="P101" s="26"/>
      <c r="Q101" s="26">
        <f t="shared" si="22"/>
        <v>248540</v>
      </c>
    </row>
    <row r="102" spans="1:18" s="4" customFormat="1" ht="50.1" customHeight="1" x14ac:dyDescent="0.25">
      <c r="A102" s="59"/>
      <c r="B102" s="57">
        <v>71958000</v>
      </c>
      <c r="C102" s="30" t="s">
        <v>1</v>
      </c>
      <c r="D102" s="28"/>
      <c r="E102" s="31"/>
      <c r="F102" s="32"/>
      <c r="G102" s="28"/>
      <c r="H102" s="37"/>
      <c r="I102" s="35"/>
      <c r="J102" s="58" t="s">
        <v>49</v>
      </c>
      <c r="K102" s="41" t="s">
        <v>50</v>
      </c>
      <c r="L102" s="26">
        <v>470209</v>
      </c>
      <c r="M102" s="26">
        <f t="shared" si="23"/>
        <v>470209</v>
      </c>
      <c r="N102" s="26"/>
      <c r="O102" s="26"/>
      <c r="P102" s="26"/>
      <c r="Q102" s="26">
        <f t="shared" si="22"/>
        <v>470209</v>
      </c>
    </row>
    <row r="103" spans="1:18" s="4" customFormat="1" ht="15.75" customHeight="1" x14ac:dyDescent="0.25">
      <c r="A103" s="59"/>
      <c r="B103" s="57">
        <v>71958000</v>
      </c>
      <c r="C103" s="30" t="s">
        <v>1</v>
      </c>
      <c r="D103" s="28"/>
      <c r="E103" s="31"/>
      <c r="F103" s="44"/>
      <c r="G103" s="28"/>
      <c r="H103" s="37"/>
      <c r="I103" s="35"/>
      <c r="J103" s="58" t="s">
        <v>29</v>
      </c>
      <c r="K103" s="57">
        <v>21</v>
      </c>
      <c r="L103" s="26">
        <v>145961</v>
      </c>
      <c r="M103" s="26">
        <f t="shared" si="23"/>
        <v>145961</v>
      </c>
      <c r="N103" s="26"/>
      <c r="O103" s="26"/>
      <c r="P103" s="26"/>
      <c r="Q103" s="26">
        <f t="shared" si="22"/>
        <v>145961</v>
      </c>
    </row>
    <row r="104" spans="1:18" s="4" customFormat="1" ht="15.75" customHeight="1" x14ac:dyDescent="0.25">
      <c r="A104" s="59">
        <v>17</v>
      </c>
      <c r="B104" s="57">
        <v>71958000</v>
      </c>
      <c r="C104" s="30" t="s">
        <v>1</v>
      </c>
      <c r="D104" s="30" t="s">
        <v>1</v>
      </c>
      <c r="E104" s="31" t="s">
        <v>41</v>
      </c>
      <c r="F104" s="32" t="s">
        <v>59</v>
      </c>
      <c r="G104" s="54" t="s">
        <v>17</v>
      </c>
      <c r="H104" s="36">
        <v>4067.9</v>
      </c>
      <c r="I104" s="29">
        <v>201</v>
      </c>
      <c r="J104" s="33" t="s">
        <v>18</v>
      </c>
      <c r="K104" s="54" t="s">
        <v>0</v>
      </c>
      <c r="L104" s="26">
        <f>SUM(L105:L106)</f>
        <v>270378.42000000004</v>
      </c>
      <c r="M104" s="26">
        <f t="shared" ref="M104:P104" si="24">SUM(M105:M106)</f>
        <v>20000</v>
      </c>
      <c r="N104" s="26">
        <f t="shared" si="24"/>
        <v>0</v>
      </c>
      <c r="O104" s="26">
        <f t="shared" si="24"/>
        <v>237859.5</v>
      </c>
      <c r="P104" s="26">
        <f t="shared" si="24"/>
        <v>12518.92</v>
      </c>
      <c r="Q104" s="26">
        <f t="shared" si="16"/>
        <v>270378.42</v>
      </c>
    </row>
    <row r="105" spans="1:18" s="4" customFormat="1" ht="51.75" customHeight="1" x14ac:dyDescent="0.25">
      <c r="A105" s="59"/>
      <c r="B105" s="57">
        <v>71958000</v>
      </c>
      <c r="C105" s="30" t="s">
        <v>1</v>
      </c>
      <c r="D105" s="28"/>
      <c r="E105" s="31"/>
      <c r="F105" s="32"/>
      <c r="G105" s="28"/>
      <c r="H105" s="37"/>
      <c r="I105" s="35"/>
      <c r="J105" s="58" t="s">
        <v>20</v>
      </c>
      <c r="K105" s="57">
        <v>20</v>
      </c>
      <c r="L105" s="26">
        <v>250378.42</v>
      </c>
      <c r="M105" s="26"/>
      <c r="N105" s="26"/>
      <c r="O105" s="52">
        <f>ROUND(L105*0.95,2)</f>
        <v>237859.5</v>
      </c>
      <c r="P105" s="52">
        <f>ROUND(L105*0.05,2)</f>
        <v>12518.92</v>
      </c>
      <c r="Q105" s="26">
        <f t="shared" si="16"/>
        <v>250378.42</v>
      </c>
    </row>
    <row r="106" spans="1:18" s="4" customFormat="1" ht="110.25" customHeight="1" x14ac:dyDescent="0.25">
      <c r="A106" s="59"/>
      <c r="B106" s="57">
        <v>71958000</v>
      </c>
      <c r="C106" s="30" t="s">
        <v>1</v>
      </c>
      <c r="D106" s="55"/>
      <c r="E106" s="55"/>
      <c r="F106" s="27"/>
      <c r="G106" s="41"/>
      <c r="H106" s="45"/>
      <c r="I106" s="27"/>
      <c r="J106" s="58" t="s">
        <v>53</v>
      </c>
      <c r="K106" s="24" t="s">
        <v>43</v>
      </c>
      <c r="L106" s="38">
        <v>20000</v>
      </c>
      <c r="M106" s="38">
        <f>L106</f>
        <v>20000</v>
      </c>
      <c r="N106" s="38"/>
      <c r="O106" s="53"/>
      <c r="P106" s="38"/>
      <c r="Q106" s="26">
        <f t="shared" si="16"/>
        <v>20000</v>
      </c>
    </row>
    <row r="107" spans="1:18" ht="21" customHeight="1" x14ac:dyDescent="0.25">
      <c r="A107" s="59">
        <v>18</v>
      </c>
      <c r="B107" s="57">
        <v>71958000</v>
      </c>
      <c r="C107" s="30" t="s">
        <v>1</v>
      </c>
      <c r="D107" s="30" t="s">
        <v>1</v>
      </c>
      <c r="E107" s="31" t="s">
        <v>41</v>
      </c>
      <c r="F107" s="32">
        <v>38</v>
      </c>
      <c r="G107" s="54" t="s">
        <v>17</v>
      </c>
      <c r="H107" s="36">
        <v>3095.6</v>
      </c>
      <c r="I107" s="29">
        <v>157</v>
      </c>
      <c r="J107" s="33" t="s">
        <v>18</v>
      </c>
      <c r="K107" s="54" t="s">
        <v>0</v>
      </c>
      <c r="L107" s="26">
        <f>SUM(L108:L109)</f>
        <v>241610.02</v>
      </c>
      <c r="M107" s="26">
        <f t="shared" ref="M107:P107" si="25">SUM(M108:M109)</f>
        <v>20000</v>
      </c>
      <c r="N107" s="26">
        <f t="shared" si="25"/>
        <v>0</v>
      </c>
      <c r="O107" s="26">
        <f t="shared" si="25"/>
        <v>210529.52</v>
      </c>
      <c r="P107" s="26">
        <f t="shared" si="25"/>
        <v>11080.5</v>
      </c>
      <c r="Q107" s="26">
        <f t="shared" si="16"/>
        <v>241610.02</v>
      </c>
    </row>
    <row r="108" spans="1:18" s="4" customFormat="1" ht="51.75" customHeight="1" x14ac:dyDescent="0.25">
      <c r="A108" s="59"/>
      <c r="B108" s="57">
        <v>71958000</v>
      </c>
      <c r="C108" s="30" t="s">
        <v>1</v>
      </c>
      <c r="D108" s="28"/>
      <c r="E108" s="31"/>
      <c r="F108" s="32"/>
      <c r="G108" s="28"/>
      <c r="H108" s="37"/>
      <c r="I108" s="35"/>
      <c r="J108" s="58" t="s">
        <v>20</v>
      </c>
      <c r="K108" s="57">
        <v>20</v>
      </c>
      <c r="L108" s="26">
        <v>221610.02</v>
      </c>
      <c r="M108" s="26"/>
      <c r="N108" s="26"/>
      <c r="O108" s="52">
        <f>ROUND(L108*0.95,2)</f>
        <v>210529.52</v>
      </c>
      <c r="P108" s="52">
        <f>ROUND(L108*0.05,2)</f>
        <v>11080.5</v>
      </c>
      <c r="Q108" s="26">
        <f t="shared" si="16"/>
        <v>221610.02</v>
      </c>
    </row>
    <row r="109" spans="1:18" ht="110.25" customHeight="1" x14ac:dyDescent="0.25">
      <c r="A109" s="59"/>
      <c r="B109" s="57">
        <v>71958000</v>
      </c>
      <c r="C109" s="30" t="s">
        <v>1</v>
      </c>
      <c r="D109" s="55"/>
      <c r="E109" s="55"/>
      <c r="F109" s="27"/>
      <c r="G109" s="41"/>
      <c r="H109" s="45"/>
      <c r="I109" s="27"/>
      <c r="J109" s="58" t="s">
        <v>53</v>
      </c>
      <c r="K109" s="24" t="s">
        <v>43</v>
      </c>
      <c r="L109" s="38">
        <v>20000</v>
      </c>
      <c r="M109" s="38">
        <f>L109</f>
        <v>20000</v>
      </c>
      <c r="N109" s="38"/>
      <c r="O109" s="53"/>
      <c r="P109" s="38"/>
      <c r="Q109" s="26">
        <f t="shared" si="16"/>
        <v>20000</v>
      </c>
    </row>
    <row r="110" spans="1:18" ht="15.6" customHeight="1" x14ac:dyDescent="0.25">
      <c r="A110" s="59">
        <v>19</v>
      </c>
      <c r="B110" s="57">
        <v>71958000</v>
      </c>
      <c r="C110" s="30" t="s">
        <v>1</v>
      </c>
      <c r="D110" s="30" t="s">
        <v>1</v>
      </c>
      <c r="E110" s="31" t="s">
        <v>41</v>
      </c>
      <c r="F110" s="34" t="s">
        <v>60</v>
      </c>
      <c r="G110" s="54" t="s">
        <v>17</v>
      </c>
      <c r="H110" s="36">
        <v>5757.4</v>
      </c>
      <c r="I110" s="29">
        <v>288</v>
      </c>
      <c r="J110" s="33" t="s">
        <v>18</v>
      </c>
      <c r="K110" s="54" t="s">
        <v>0</v>
      </c>
      <c r="L110" s="26">
        <f>SUM(L111:L112)</f>
        <v>776900.68</v>
      </c>
      <c r="M110" s="26">
        <f t="shared" ref="M110:P110" si="26">SUM(M111:M112)</f>
        <v>20000</v>
      </c>
      <c r="N110" s="26">
        <f t="shared" si="26"/>
        <v>0</v>
      </c>
      <c r="O110" s="26">
        <f t="shared" si="26"/>
        <v>719055.65</v>
      </c>
      <c r="P110" s="26">
        <f t="shared" si="26"/>
        <v>37845.03</v>
      </c>
      <c r="Q110" s="26">
        <f t="shared" si="16"/>
        <v>776900.68</v>
      </c>
    </row>
    <row r="111" spans="1:18" ht="51.75" customHeight="1" x14ac:dyDescent="0.25">
      <c r="A111" s="59"/>
      <c r="B111" s="57">
        <v>71958000</v>
      </c>
      <c r="C111" s="30" t="s">
        <v>1</v>
      </c>
      <c r="D111" s="28"/>
      <c r="E111" s="31"/>
      <c r="F111" s="34"/>
      <c r="G111" s="28"/>
      <c r="H111" s="37"/>
      <c r="I111" s="35"/>
      <c r="J111" s="58" t="s">
        <v>20</v>
      </c>
      <c r="K111" s="57">
        <v>20</v>
      </c>
      <c r="L111" s="26">
        <v>756900.68</v>
      </c>
      <c r="M111" s="26"/>
      <c r="N111" s="26"/>
      <c r="O111" s="52">
        <f>ROUND(L111*0.95,2)</f>
        <v>719055.65</v>
      </c>
      <c r="P111" s="52">
        <f>ROUND(L111*0.05,2)</f>
        <v>37845.03</v>
      </c>
      <c r="Q111" s="26">
        <f t="shared" si="16"/>
        <v>756900.68</v>
      </c>
      <c r="R111" s="23"/>
    </row>
    <row r="112" spans="1:18" ht="110.25" customHeight="1" x14ac:dyDescent="0.25">
      <c r="A112" s="59"/>
      <c r="B112" s="57">
        <v>71958000</v>
      </c>
      <c r="C112" s="30" t="s">
        <v>1</v>
      </c>
      <c r="D112" s="28"/>
      <c r="E112" s="31"/>
      <c r="F112" s="34"/>
      <c r="G112" s="28"/>
      <c r="H112" s="37"/>
      <c r="I112" s="35"/>
      <c r="J112" s="58" t="s">
        <v>53</v>
      </c>
      <c r="K112" s="24" t="s">
        <v>43</v>
      </c>
      <c r="L112" s="26">
        <v>20000</v>
      </c>
      <c r="M112" s="26">
        <v>20000</v>
      </c>
      <c r="N112" s="26"/>
      <c r="O112" s="26"/>
      <c r="P112" s="26"/>
      <c r="Q112" s="26">
        <f t="shared" si="16"/>
        <v>20000</v>
      </c>
    </row>
    <row r="113" spans="1:18" ht="22.15" customHeight="1" x14ac:dyDescent="0.25">
      <c r="A113" s="59">
        <v>20</v>
      </c>
      <c r="B113" s="57">
        <v>71958000</v>
      </c>
      <c r="C113" s="30" t="s">
        <v>1</v>
      </c>
      <c r="D113" s="30" t="s">
        <v>1</v>
      </c>
      <c r="E113" s="31" t="s">
        <v>23</v>
      </c>
      <c r="F113" s="42">
        <v>4</v>
      </c>
      <c r="G113" s="54" t="s">
        <v>17</v>
      </c>
      <c r="H113" s="36">
        <v>2491.1</v>
      </c>
      <c r="I113" s="29">
        <v>87</v>
      </c>
      <c r="J113" s="33" t="s">
        <v>18</v>
      </c>
      <c r="K113" s="54" t="s">
        <v>0</v>
      </c>
      <c r="L113" s="26">
        <f>SUM(L114:L115)</f>
        <v>507811.26</v>
      </c>
      <c r="M113" s="26">
        <f t="shared" ref="M113:P113" si="27">SUM(M114:M115)</f>
        <v>20000</v>
      </c>
      <c r="N113" s="26">
        <f t="shared" si="27"/>
        <v>0</v>
      </c>
      <c r="O113" s="26">
        <f t="shared" si="27"/>
        <v>463420.7</v>
      </c>
      <c r="P113" s="26">
        <f t="shared" si="27"/>
        <v>24390.560000000001</v>
      </c>
      <c r="Q113" s="26">
        <f t="shared" si="16"/>
        <v>507811.26</v>
      </c>
    </row>
    <row r="114" spans="1:18" ht="51.75" customHeight="1" x14ac:dyDescent="0.25">
      <c r="A114" s="59"/>
      <c r="B114" s="57">
        <v>71958000</v>
      </c>
      <c r="C114" s="30" t="s">
        <v>1</v>
      </c>
      <c r="D114" s="28"/>
      <c r="E114" s="31"/>
      <c r="F114" s="34"/>
      <c r="G114" s="28"/>
      <c r="H114" s="37"/>
      <c r="I114" s="35"/>
      <c r="J114" s="58" t="s">
        <v>20</v>
      </c>
      <c r="K114" s="57">
        <v>20</v>
      </c>
      <c r="L114" s="26">
        <v>487811.26</v>
      </c>
      <c r="M114" s="26"/>
      <c r="N114" s="26"/>
      <c r="O114" s="52">
        <f>ROUND(L114*0.95,2)</f>
        <v>463420.7</v>
      </c>
      <c r="P114" s="52">
        <f>ROUND(L114*0.05,2)</f>
        <v>24390.560000000001</v>
      </c>
      <c r="Q114" s="26">
        <f t="shared" si="16"/>
        <v>487811.26</v>
      </c>
      <c r="R114" s="23"/>
    </row>
    <row r="115" spans="1:18" ht="110.25" customHeight="1" x14ac:dyDescent="0.25">
      <c r="A115" s="59"/>
      <c r="B115" s="57">
        <v>71958000</v>
      </c>
      <c r="C115" s="30" t="s">
        <v>1</v>
      </c>
      <c r="D115" s="28"/>
      <c r="E115" s="31"/>
      <c r="F115" s="34"/>
      <c r="G115" s="28"/>
      <c r="H115" s="37"/>
      <c r="I115" s="35"/>
      <c r="J115" s="58" t="s">
        <v>53</v>
      </c>
      <c r="K115" s="24" t="s">
        <v>43</v>
      </c>
      <c r="L115" s="26">
        <v>20000</v>
      </c>
      <c r="M115" s="26">
        <f>L115</f>
        <v>20000</v>
      </c>
      <c r="N115" s="26"/>
      <c r="O115" s="26"/>
      <c r="P115" s="26"/>
      <c r="Q115" s="26">
        <f t="shared" si="16"/>
        <v>20000</v>
      </c>
    </row>
    <row r="116" spans="1:18" ht="19.149999999999999" customHeight="1" x14ac:dyDescent="0.25">
      <c r="A116" s="59">
        <v>21</v>
      </c>
      <c r="B116" s="57">
        <v>71958000</v>
      </c>
      <c r="C116" s="30" t="s">
        <v>1</v>
      </c>
      <c r="D116" s="30" t="s">
        <v>1</v>
      </c>
      <c r="E116" s="31" t="s">
        <v>23</v>
      </c>
      <c r="F116" s="42">
        <v>6</v>
      </c>
      <c r="G116" s="54" t="s">
        <v>17</v>
      </c>
      <c r="H116" s="36">
        <v>2466.8000000000002</v>
      </c>
      <c r="I116" s="29">
        <v>106</v>
      </c>
      <c r="J116" s="33" t="s">
        <v>18</v>
      </c>
      <c r="K116" s="54" t="s">
        <v>0</v>
      </c>
      <c r="L116" s="26">
        <f>SUM(L117:L118)</f>
        <v>507485.26</v>
      </c>
      <c r="M116" s="26">
        <f t="shared" ref="M116:P116" si="28">SUM(M117:M118)</f>
        <v>20000</v>
      </c>
      <c r="N116" s="26">
        <f t="shared" si="28"/>
        <v>0</v>
      </c>
      <c r="O116" s="26">
        <f t="shared" si="28"/>
        <v>463111</v>
      </c>
      <c r="P116" s="26">
        <f t="shared" si="28"/>
        <v>24374.26</v>
      </c>
      <c r="Q116" s="26">
        <f t="shared" si="16"/>
        <v>507485.26</v>
      </c>
    </row>
    <row r="117" spans="1:18" ht="51.75" customHeight="1" x14ac:dyDescent="0.25">
      <c r="A117" s="59"/>
      <c r="B117" s="57">
        <v>71958000</v>
      </c>
      <c r="C117" s="30" t="s">
        <v>1</v>
      </c>
      <c r="D117" s="28"/>
      <c r="E117" s="31"/>
      <c r="F117" s="34"/>
      <c r="G117" s="28"/>
      <c r="H117" s="37"/>
      <c r="I117" s="35"/>
      <c r="J117" s="58" t="s">
        <v>20</v>
      </c>
      <c r="K117" s="57">
        <v>20</v>
      </c>
      <c r="L117" s="26">
        <v>487485.26</v>
      </c>
      <c r="M117" s="26"/>
      <c r="N117" s="26"/>
      <c r="O117" s="52">
        <f>ROUND(L117*0.95,2)</f>
        <v>463111</v>
      </c>
      <c r="P117" s="52">
        <f>ROUND(L117*0.05,2)</f>
        <v>24374.26</v>
      </c>
      <c r="Q117" s="26">
        <f t="shared" si="16"/>
        <v>487485.26</v>
      </c>
      <c r="R117" s="23"/>
    </row>
    <row r="118" spans="1:18" ht="110.25" customHeight="1" x14ac:dyDescent="0.25">
      <c r="A118" s="59"/>
      <c r="B118" s="57">
        <v>71958000</v>
      </c>
      <c r="C118" s="30" t="s">
        <v>1</v>
      </c>
      <c r="D118" s="28"/>
      <c r="E118" s="31"/>
      <c r="F118" s="34"/>
      <c r="G118" s="28"/>
      <c r="H118" s="37"/>
      <c r="I118" s="35"/>
      <c r="J118" s="58" t="s">
        <v>53</v>
      </c>
      <c r="K118" s="24" t="s">
        <v>43</v>
      </c>
      <c r="L118" s="26">
        <v>20000</v>
      </c>
      <c r="M118" s="26">
        <f>L118</f>
        <v>20000</v>
      </c>
      <c r="N118" s="26"/>
      <c r="O118" s="26"/>
      <c r="P118" s="26"/>
      <c r="Q118" s="26">
        <f t="shared" si="16"/>
        <v>20000</v>
      </c>
    </row>
    <row r="119" spans="1:18" ht="18" customHeight="1" x14ac:dyDescent="0.25">
      <c r="A119" s="59">
        <v>22</v>
      </c>
      <c r="B119" s="57">
        <v>71958000</v>
      </c>
      <c r="C119" s="30" t="s">
        <v>1</v>
      </c>
      <c r="D119" s="30" t="s">
        <v>1</v>
      </c>
      <c r="E119" s="31" t="s">
        <v>24</v>
      </c>
      <c r="F119" s="32">
        <v>34</v>
      </c>
      <c r="G119" s="54" t="s">
        <v>17</v>
      </c>
      <c r="H119" s="36">
        <v>3277.7</v>
      </c>
      <c r="I119" s="29">
        <v>168</v>
      </c>
      <c r="J119" s="33" t="s">
        <v>18</v>
      </c>
      <c r="K119" s="54" t="s">
        <v>0</v>
      </c>
      <c r="L119" s="26">
        <f>SUM(L120:L121)</f>
        <v>244755.49</v>
      </c>
      <c r="M119" s="26">
        <f t="shared" ref="M119:P119" si="29">SUM(M120:M121)</f>
        <v>20000</v>
      </c>
      <c r="N119" s="26">
        <f t="shared" si="29"/>
        <v>0</v>
      </c>
      <c r="O119" s="26">
        <f t="shared" si="29"/>
        <v>213517.72</v>
      </c>
      <c r="P119" s="26">
        <f t="shared" si="29"/>
        <v>11237.77</v>
      </c>
      <c r="Q119" s="26">
        <f t="shared" si="16"/>
        <v>244755.49</v>
      </c>
    </row>
    <row r="120" spans="1:18" ht="51.75" customHeight="1" x14ac:dyDescent="0.25">
      <c r="A120" s="59"/>
      <c r="B120" s="57">
        <v>71958000</v>
      </c>
      <c r="C120" s="30" t="s">
        <v>1</v>
      </c>
      <c r="D120" s="28"/>
      <c r="E120" s="31"/>
      <c r="F120" s="34"/>
      <c r="G120" s="28"/>
      <c r="H120" s="37"/>
      <c r="I120" s="35"/>
      <c r="J120" s="58" t="s">
        <v>20</v>
      </c>
      <c r="K120" s="57">
        <v>20</v>
      </c>
      <c r="L120" s="26">
        <v>224755.49</v>
      </c>
      <c r="M120" s="26"/>
      <c r="N120" s="26"/>
      <c r="O120" s="52">
        <f>ROUND(L120*0.95,2)</f>
        <v>213517.72</v>
      </c>
      <c r="P120" s="52">
        <f>ROUND(L120*0.05,2)</f>
        <v>11237.77</v>
      </c>
      <c r="Q120" s="26">
        <f t="shared" si="16"/>
        <v>224755.49</v>
      </c>
    </row>
    <row r="121" spans="1:18" ht="110.25" customHeight="1" x14ac:dyDescent="0.25">
      <c r="A121" s="59"/>
      <c r="B121" s="57">
        <v>71958000</v>
      </c>
      <c r="C121" s="30" t="s">
        <v>1</v>
      </c>
      <c r="D121" s="28"/>
      <c r="E121" s="31"/>
      <c r="F121" s="34"/>
      <c r="G121" s="28"/>
      <c r="H121" s="37"/>
      <c r="I121" s="35"/>
      <c r="J121" s="58" t="s">
        <v>53</v>
      </c>
      <c r="K121" s="24" t="s">
        <v>43</v>
      </c>
      <c r="L121" s="26">
        <v>20000</v>
      </c>
      <c r="M121" s="26">
        <f>L121</f>
        <v>20000</v>
      </c>
      <c r="N121" s="26"/>
      <c r="O121" s="26"/>
      <c r="P121" s="26"/>
      <c r="Q121" s="26">
        <f t="shared" si="16"/>
        <v>20000</v>
      </c>
    </row>
    <row r="122" spans="1:18" ht="15.75" customHeight="1" x14ac:dyDescent="0.25">
      <c r="A122" s="60">
        <v>23</v>
      </c>
      <c r="B122" s="57">
        <v>71958000</v>
      </c>
      <c r="C122" s="30" t="s">
        <v>1</v>
      </c>
      <c r="D122" s="30" t="s">
        <v>1</v>
      </c>
      <c r="E122" s="31" t="s">
        <v>24</v>
      </c>
      <c r="F122" s="32">
        <v>76</v>
      </c>
      <c r="G122" s="54" t="s">
        <v>17</v>
      </c>
      <c r="H122" s="36">
        <v>1640</v>
      </c>
      <c r="I122" s="29">
        <v>80</v>
      </c>
      <c r="J122" s="33" t="s">
        <v>18</v>
      </c>
      <c r="K122" s="54" t="s">
        <v>0</v>
      </c>
      <c r="L122" s="26">
        <f>SUM(L123:L124)</f>
        <v>194677.27</v>
      </c>
      <c r="M122" s="26">
        <f t="shared" ref="M122:P122" si="30">SUM(M123:M124)</f>
        <v>20000</v>
      </c>
      <c r="N122" s="26">
        <f t="shared" si="30"/>
        <v>0</v>
      </c>
      <c r="O122" s="26">
        <f t="shared" si="30"/>
        <v>165943.41</v>
      </c>
      <c r="P122" s="26">
        <f t="shared" si="30"/>
        <v>8733.86</v>
      </c>
      <c r="Q122" s="26">
        <f>M122+N122+O122+P122</f>
        <v>194677.27000000002</v>
      </c>
    </row>
    <row r="123" spans="1:18" ht="47.45" customHeight="1" x14ac:dyDescent="0.25">
      <c r="A123" s="61"/>
      <c r="B123" s="57">
        <v>71958000</v>
      </c>
      <c r="C123" s="30" t="s">
        <v>1</v>
      </c>
      <c r="D123" s="28"/>
      <c r="E123" s="31"/>
      <c r="F123" s="34"/>
      <c r="G123" s="28"/>
      <c r="H123" s="37"/>
      <c r="I123" s="35"/>
      <c r="J123" s="58" t="s">
        <v>20</v>
      </c>
      <c r="K123" s="57">
        <v>20</v>
      </c>
      <c r="L123" s="26">
        <v>174677.27</v>
      </c>
      <c r="M123" s="26"/>
      <c r="N123" s="26"/>
      <c r="O123" s="26">
        <f>ROUND(L123*0.95,2)</f>
        <v>165943.41</v>
      </c>
      <c r="P123" s="26">
        <f>ROUND(L123*0.05,2)</f>
        <v>8733.86</v>
      </c>
      <c r="Q123" s="26">
        <f>M123+N123+O123+P123</f>
        <v>174677.27000000002</v>
      </c>
    </row>
    <row r="124" spans="1:18" ht="110.25" customHeight="1" x14ac:dyDescent="0.25">
      <c r="A124" s="62"/>
      <c r="B124" s="57">
        <v>71958000</v>
      </c>
      <c r="C124" s="30" t="s">
        <v>1</v>
      </c>
      <c r="D124" s="28"/>
      <c r="E124" s="31"/>
      <c r="F124" s="34"/>
      <c r="G124" s="28"/>
      <c r="H124" s="37"/>
      <c r="I124" s="35"/>
      <c r="J124" s="58" t="s">
        <v>53</v>
      </c>
      <c r="K124" s="24" t="s">
        <v>43</v>
      </c>
      <c r="L124" s="26">
        <v>20000</v>
      </c>
      <c r="M124" s="26">
        <f>L124</f>
        <v>20000</v>
      </c>
      <c r="N124" s="26"/>
      <c r="O124" s="26"/>
      <c r="P124" s="26"/>
      <c r="Q124" s="26">
        <f>M124+N124+O124+P124</f>
        <v>20000</v>
      </c>
    </row>
    <row r="125" spans="1:18" ht="19.899999999999999" customHeight="1" x14ac:dyDescent="0.25">
      <c r="A125" s="59">
        <v>24</v>
      </c>
      <c r="B125" s="57">
        <v>71958000</v>
      </c>
      <c r="C125" s="30" t="s">
        <v>1</v>
      </c>
      <c r="D125" s="30" t="s">
        <v>1</v>
      </c>
      <c r="E125" s="31" t="s">
        <v>24</v>
      </c>
      <c r="F125" s="32" t="s">
        <v>55</v>
      </c>
      <c r="G125" s="54" t="s">
        <v>17</v>
      </c>
      <c r="H125" s="36">
        <v>1657.8</v>
      </c>
      <c r="I125" s="29">
        <v>69</v>
      </c>
      <c r="J125" s="33" t="s">
        <v>18</v>
      </c>
      <c r="K125" s="54" t="s">
        <v>0</v>
      </c>
      <c r="L125" s="26">
        <f>SUM(L126:L127)</f>
        <v>194677.27</v>
      </c>
      <c r="M125" s="26">
        <f t="shared" ref="M125:P125" si="31">SUM(M126:M127)</f>
        <v>20000</v>
      </c>
      <c r="N125" s="26">
        <f t="shared" si="31"/>
        <v>0</v>
      </c>
      <c r="O125" s="26">
        <f t="shared" si="31"/>
        <v>165943.41</v>
      </c>
      <c r="P125" s="26">
        <f t="shared" si="31"/>
        <v>8733.86</v>
      </c>
      <c r="Q125" s="26">
        <f>M125+N125+O125+P125</f>
        <v>194677.27000000002</v>
      </c>
    </row>
    <row r="126" spans="1:18" ht="51.75" customHeight="1" x14ac:dyDescent="0.25">
      <c r="A126" s="59"/>
      <c r="B126" s="57">
        <v>71958000</v>
      </c>
      <c r="C126" s="30" t="s">
        <v>1</v>
      </c>
      <c r="D126" s="28"/>
      <c r="E126" s="31"/>
      <c r="F126" s="34"/>
      <c r="G126" s="28"/>
      <c r="H126" s="37"/>
      <c r="I126" s="35"/>
      <c r="J126" s="58" t="s">
        <v>20</v>
      </c>
      <c r="K126" s="57">
        <v>20</v>
      </c>
      <c r="L126" s="26">
        <v>174677.27</v>
      </c>
      <c r="M126" s="26"/>
      <c r="N126" s="26"/>
      <c r="O126" s="52">
        <f>ROUND(L126*0.95,2)</f>
        <v>165943.41</v>
      </c>
      <c r="P126" s="52">
        <f>ROUND(L126*0.05,2)</f>
        <v>8733.86</v>
      </c>
      <c r="Q126" s="26">
        <f t="shared" si="16"/>
        <v>174677.27000000002</v>
      </c>
    </row>
    <row r="127" spans="1:18" ht="110.25" customHeight="1" x14ac:dyDescent="0.25">
      <c r="A127" s="59"/>
      <c r="B127" s="57">
        <v>71958000</v>
      </c>
      <c r="C127" s="30" t="s">
        <v>1</v>
      </c>
      <c r="D127" s="28"/>
      <c r="E127" s="31"/>
      <c r="F127" s="34"/>
      <c r="G127" s="28"/>
      <c r="H127" s="37"/>
      <c r="I127" s="35"/>
      <c r="J127" s="58" t="s">
        <v>53</v>
      </c>
      <c r="K127" s="24" t="s">
        <v>43</v>
      </c>
      <c r="L127" s="26">
        <v>20000</v>
      </c>
      <c r="M127" s="26">
        <f>L127</f>
        <v>20000</v>
      </c>
      <c r="N127" s="26"/>
      <c r="O127" s="26"/>
      <c r="P127" s="26"/>
      <c r="Q127" s="26">
        <f t="shared" si="16"/>
        <v>20000</v>
      </c>
    </row>
    <row r="128" spans="1:18" ht="18" customHeight="1" x14ac:dyDescent="0.25">
      <c r="A128" s="59">
        <v>25</v>
      </c>
      <c r="B128" s="57">
        <v>71958000</v>
      </c>
      <c r="C128" s="30" t="s">
        <v>1</v>
      </c>
      <c r="D128" s="30" t="s">
        <v>1</v>
      </c>
      <c r="E128" s="31" t="s">
        <v>24</v>
      </c>
      <c r="F128" s="32" t="s">
        <v>56</v>
      </c>
      <c r="G128" s="54" t="s">
        <v>17</v>
      </c>
      <c r="H128" s="36">
        <v>1647.8</v>
      </c>
      <c r="I128" s="29">
        <v>73</v>
      </c>
      <c r="J128" s="33" t="s">
        <v>18</v>
      </c>
      <c r="K128" s="54" t="s">
        <v>0</v>
      </c>
      <c r="L128" s="26">
        <f>SUM(L129:L130)</f>
        <v>194677.27</v>
      </c>
      <c r="M128" s="26">
        <f t="shared" ref="M128:P128" si="32">SUM(M129:M130)</f>
        <v>20000</v>
      </c>
      <c r="N128" s="26">
        <f t="shared" si="32"/>
        <v>0</v>
      </c>
      <c r="O128" s="26">
        <f t="shared" si="32"/>
        <v>165943.41</v>
      </c>
      <c r="P128" s="26">
        <f t="shared" si="32"/>
        <v>8733.86</v>
      </c>
      <c r="Q128" s="26">
        <f t="shared" si="16"/>
        <v>194677.27000000002</v>
      </c>
    </row>
    <row r="129" spans="1:17" ht="51.75" customHeight="1" x14ac:dyDescent="0.25">
      <c r="A129" s="59"/>
      <c r="B129" s="57">
        <v>71958000</v>
      </c>
      <c r="C129" s="30" t="s">
        <v>1</v>
      </c>
      <c r="D129" s="28"/>
      <c r="E129" s="31"/>
      <c r="F129" s="34"/>
      <c r="G129" s="28"/>
      <c r="H129" s="37"/>
      <c r="I129" s="35"/>
      <c r="J129" s="58" t="s">
        <v>20</v>
      </c>
      <c r="K129" s="57">
        <v>20</v>
      </c>
      <c r="L129" s="26">
        <v>174677.27</v>
      </c>
      <c r="M129" s="26"/>
      <c r="N129" s="26"/>
      <c r="O129" s="52">
        <f>ROUND(L129*0.95,2)</f>
        <v>165943.41</v>
      </c>
      <c r="P129" s="52">
        <f>ROUND(L129*0.05,2)</f>
        <v>8733.86</v>
      </c>
      <c r="Q129" s="26">
        <f t="shared" si="16"/>
        <v>174677.27000000002</v>
      </c>
    </row>
    <row r="130" spans="1:17" s="6" customFormat="1" ht="110.25" customHeight="1" x14ac:dyDescent="0.25">
      <c r="A130" s="59"/>
      <c r="B130" s="57">
        <v>71958000</v>
      </c>
      <c r="C130" s="30" t="s">
        <v>1</v>
      </c>
      <c r="D130" s="28"/>
      <c r="E130" s="31"/>
      <c r="F130" s="34"/>
      <c r="G130" s="28"/>
      <c r="H130" s="37"/>
      <c r="I130" s="35"/>
      <c r="J130" s="58" t="s">
        <v>53</v>
      </c>
      <c r="K130" s="24" t="s">
        <v>43</v>
      </c>
      <c r="L130" s="26">
        <v>20000</v>
      </c>
      <c r="M130" s="26">
        <f>L130</f>
        <v>20000</v>
      </c>
      <c r="N130" s="26"/>
      <c r="O130" s="26"/>
      <c r="P130" s="26"/>
      <c r="Q130" s="26">
        <f t="shared" si="16"/>
        <v>20000</v>
      </c>
    </row>
    <row r="131" spans="1:17" s="7" customFormat="1" ht="18.75" customHeight="1" x14ac:dyDescent="0.25">
      <c r="A131" s="59">
        <v>26</v>
      </c>
      <c r="B131" s="57">
        <v>71958000</v>
      </c>
      <c r="C131" s="30" t="s">
        <v>1</v>
      </c>
      <c r="D131" s="30" t="s">
        <v>1</v>
      </c>
      <c r="E131" s="31" t="s">
        <v>63</v>
      </c>
      <c r="F131" s="32">
        <v>28</v>
      </c>
      <c r="G131" s="54" t="s">
        <v>17</v>
      </c>
      <c r="H131" s="36">
        <v>4913.3999999999996</v>
      </c>
      <c r="I131" s="29">
        <v>241</v>
      </c>
      <c r="J131" s="33" t="s">
        <v>18</v>
      </c>
      <c r="K131" s="54" t="s">
        <v>0</v>
      </c>
      <c r="L131" s="26">
        <f>SUM(L132:L133)</f>
        <v>296154.33</v>
      </c>
      <c r="M131" s="26">
        <f t="shared" ref="M131:P131" si="33">SUM(M132:M133)</f>
        <v>20000</v>
      </c>
      <c r="N131" s="26">
        <f t="shared" si="33"/>
        <v>0</v>
      </c>
      <c r="O131" s="26">
        <f t="shared" si="33"/>
        <v>262346.61</v>
      </c>
      <c r="P131" s="26">
        <f t="shared" si="33"/>
        <v>13807.72</v>
      </c>
      <c r="Q131" s="26">
        <f t="shared" si="16"/>
        <v>296154.32999999996</v>
      </c>
    </row>
    <row r="132" spans="1:17" s="7" customFormat="1" ht="51.75" customHeight="1" x14ac:dyDescent="0.25">
      <c r="A132" s="59"/>
      <c r="B132" s="57">
        <v>71958000</v>
      </c>
      <c r="C132" s="30" t="s">
        <v>1</v>
      </c>
      <c r="D132" s="28"/>
      <c r="E132" s="31"/>
      <c r="F132" s="34"/>
      <c r="G132" s="28"/>
      <c r="H132" s="37"/>
      <c r="I132" s="35"/>
      <c r="J132" s="58" t="s">
        <v>20</v>
      </c>
      <c r="K132" s="57">
        <v>20</v>
      </c>
      <c r="L132" s="26">
        <v>276154.33</v>
      </c>
      <c r="M132" s="26"/>
      <c r="N132" s="26"/>
      <c r="O132" s="52">
        <f>ROUND(L132*0.95,2)</f>
        <v>262346.61</v>
      </c>
      <c r="P132" s="52">
        <f>ROUND(L132*0.05,2)</f>
        <v>13807.72</v>
      </c>
      <c r="Q132" s="26">
        <f t="shared" si="16"/>
        <v>276154.32999999996</v>
      </c>
    </row>
    <row r="133" spans="1:17" s="4" customFormat="1" ht="110.25" customHeight="1" x14ac:dyDescent="0.25">
      <c r="A133" s="59"/>
      <c r="B133" s="57">
        <v>71958000</v>
      </c>
      <c r="C133" s="30" t="s">
        <v>1</v>
      </c>
      <c r="D133" s="28"/>
      <c r="E133" s="31"/>
      <c r="F133" s="34"/>
      <c r="G133" s="28"/>
      <c r="H133" s="37"/>
      <c r="I133" s="35"/>
      <c r="J133" s="58" t="s">
        <v>53</v>
      </c>
      <c r="K133" s="24" t="s">
        <v>43</v>
      </c>
      <c r="L133" s="26">
        <v>20000</v>
      </c>
      <c r="M133" s="26">
        <f>L133</f>
        <v>20000</v>
      </c>
      <c r="N133" s="26"/>
      <c r="O133" s="26"/>
      <c r="P133" s="26"/>
      <c r="Q133" s="26">
        <f t="shared" si="16"/>
        <v>20000</v>
      </c>
    </row>
    <row r="134" spans="1:17" s="4" customFormat="1" ht="15.75" customHeight="1" x14ac:dyDescent="0.25">
      <c r="A134" s="59">
        <v>27</v>
      </c>
      <c r="B134" s="57">
        <v>71958000</v>
      </c>
      <c r="C134" s="30" t="s">
        <v>1</v>
      </c>
      <c r="D134" s="30" t="s">
        <v>1</v>
      </c>
      <c r="E134" s="31" t="s">
        <v>63</v>
      </c>
      <c r="F134" s="32">
        <v>34</v>
      </c>
      <c r="G134" s="54" t="s">
        <v>17</v>
      </c>
      <c r="H134" s="36">
        <v>3280.9</v>
      </c>
      <c r="I134" s="29">
        <v>184</v>
      </c>
      <c r="J134" s="33" t="s">
        <v>18</v>
      </c>
      <c r="K134" s="54" t="s">
        <v>0</v>
      </c>
      <c r="L134" s="26">
        <f>SUM(L135:L136)</f>
        <v>236542.5</v>
      </c>
      <c r="M134" s="26">
        <f t="shared" ref="M134:P134" si="34">SUM(M135:M136)</f>
        <v>20000</v>
      </c>
      <c r="N134" s="26">
        <f t="shared" si="34"/>
        <v>0</v>
      </c>
      <c r="O134" s="26">
        <f t="shared" si="34"/>
        <v>205715.38</v>
      </c>
      <c r="P134" s="26">
        <f t="shared" si="34"/>
        <v>10827.119999999995</v>
      </c>
      <c r="Q134" s="26">
        <f t="shared" si="16"/>
        <v>236542.5</v>
      </c>
    </row>
    <row r="135" spans="1:17" s="4" customFormat="1" ht="51.75" customHeight="1" x14ac:dyDescent="0.25">
      <c r="A135" s="59"/>
      <c r="B135" s="57">
        <v>71958000</v>
      </c>
      <c r="C135" s="30" t="s">
        <v>1</v>
      </c>
      <c r="D135" s="28"/>
      <c r="E135" s="31"/>
      <c r="F135" s="34"/>
      <c r="G135" s="28"/>
      <c r="H135" s="37"/>
      <c r="I135" s="35"/>
      <c r="J135" s="58" t="s">
        <v>20</v>
      </c>
      <c r="K135" s="57">
        <v>20</v>
      </c>
      <c r="L135" s="26">
        <v>216542.5</v>
      </c>
      <c r="M135" s="26"/>
      <c r="N135" s="26"/>
      <c r="O135" s="52">
        <f>ROUND(L135*0.95,2)</f>
        <v>205715.38</v>
      </c>
      <c r="P135" s="52">
        <f>L135-O135</f>
        <v>10827.119999999995</v>
      </c>
      <c r="Q135" s="26">
        <f t="shared" si="16"/>
        <v>216542.5</v>
      </c>
    </row>
    <row r="136" spans="1:17" s="4" customFormat="1" ht="110.25" customHeight="1" x14ac:dyDescent="0.25">
      <c r="A136" s="59"/>
      <c r="B136" s="57">
        <v>71958000</v>
      </c>
      <c r="C136" s="30" t="s">
        <v>1</v>
      </c>
      <c r="D136" s="28"/>
      <c r="E136" s="31"/>
      <c r="F136" s="34"/>
      <c r="G136" s="28"/>
      <c r="H136" s="37"/>
      <c r="I136" s="35"/>
      <c r="J136" s="58" t="s">
        <v>53</v>
      </c>
      <c r="K136" s="24" t="s">
        <v>43</v>
      </c>
      <c r="L136" s="26">
        <v>20000</v>
      </c>
      <c r="M136" s="26">
        <f>L136</f>
        <v>20000</v>
      </c>
      <c r="N136" s="26"/>
      <c r="O136" s="26"/>
      <c r="P136" s="26"/>
      <c r="Q136" s="26">
        <f t="shared" si="16"/>
        <v>20000</v>
      </c>
    </row>
    <row r="137" spans="1:17" s="4" customFormat="1" ht="15.75" customHeight="1" x14ac:dyDescent="0.25">
      <c r="A137" s="59">
        <v>28</v>
      </c>
      <c r="B137" s="57">
        <v>71958000</v>
      </c>
      <c r="C137" s="30" t="s">
        <v>1</v>
      </c>
      <c r="D137" s="30" t="s">
        <v>1</v>
      </c>
      <c r="E137" s="31" t="s">
        <v>63</v>
      </c>
      <c r="F137" s="32">
        <v>50</v>
      </c>
      <c r="G137" s="54" t="s">
        <v>17</v>
      </c>
      <c r="H137" s="36">
        <v>4922.8999999999996</v>
      </c>
      <c r="I137" s="29">
        <v>262</v>
      </c>
      <c r="J137" s="33" t="s">
        <v>18</v>
      </c>
      <c r="K137" s="54" t="s">
        <v>0</v>
      </c>
      <c r="L137" s="26">
        <f t="shared" ref="L137:P137" si="35">SUM(L138:L139)</f>
        <v>689318.36</v>
      </c>
      <c r="M137" s="26">
        <f t="shared" si="35"/>
        <v>20000</v>
      </c>
      <c r="N137" s="26">
        <f t="shared" si="35"/>
        <v>0</v>
      </c>
      <c r="O137" s="26">
        <f t="shared" si="35"/>
        <v>635852.43999999994</v>
      </c>
      <c r="P137" s="26">
        <f t="shared" si="35"/>
        <v>33465.919999999998</v>
      </c>
      <c r="Q137" s="26">
        <f t="shared" si="16"/>
        <v>689318.36</v>
      </c>
    </row>
    <row r="138" spans="1:17" s="4" customFormat="1" ht="51.75" customHeight="1" x14ac:dyDescent="0.25">
      <c r="A138" s="59"/>
      <c r="B138" s="57">
        <v>71958000</v>
      </c>
      <c r="C138" s="30" t="s">
        <v>1</v>
      </c>
      <c r="D138" s="28"/>
      <c r="E138" s="31"/>
      <c r="F138" s="32"/>
      <c r="G138" s="28"/>
      <c r="H138" s="37"/>
      <c r="I138" s="35"/>
      <c r="J138" s="58" t="s">
        <v>20</v>
      </c>
      <c r="K138" s="57">
        <v>20</v>
      </c>
      <c r="L138" s="26">
        <v>669318.36</v>
      </c>
      <c r="M138" s="26"/>
      <c r="N138" s="26"/>
      <c r="O138" s="52">
        <f>ROUND(L138*0.95,2)</f>
        <v>635852.43999999994</v>
      </c>
      <c r="P138" s="52">
        <f>ROUND(L138*0.05,2)</f>
        <v>33465.919999999998</v>
      </c>
      <c r="Q138" s="26">
        <f t="shared" si="16"/>
        <v>669318.36</v>
      </c>
    </row>
    <row r="139" spans="1:17" s="4" customFormat="1" ht="110.25" customHeight="1" x14ac:dyDescent="0.25">
      <c r="A139" s="59"/>
      <c r="B139" s="57">
        <v>71958000</v>
      </c>
      <c r="C139" s="30" t="s">
        <v>1</v>
      </c>
      <c r="D139" s="28"/>
      <c r="E139" s="31"/>
      <c r="F139" s="32"/>
      <c r="G139" s="28"/>
      <c r="H139" s="37"/>
      <c r="I139" s="35"/>
      <c r="J139" s="58" t="s">
        <v>53</v>
      </c>
      <c r="K139" s="24" t="s">
        <v>43</v>
      </c>
      <c r="L139" s="26">
        <v>20000</v>
      </c>
      <c r="M139" s="26">
        <f t="shared" ref="M139" si="36">L139</f>
        <v>20000</v>
      </c>
      <c r="N139" s="26"/>
      <c r="O139" s="26"/>
      <c r="P139" s="26"/>
      <c r="Q139" s="26">
        <f t="shared" ref="Q139:Q160" si="37">M139+N139+O139+P139</f>
        <v>20000</v>
      </c>
    </row>
    <row r="140" spans="1:17" s="4" customFormat="1" ht="15.75" customHeight="1" x14ac:dyDescent="0.25">
      <c r="A140" s="59">
        <v>29</v>
      </c>
      <c r="B140" s="57">
        <v>71958000</v>
      </c>
      <c r="C140" s="30" t="s">
        <v>1</v>
      </c>
      <c r="D140" s="30" t="s">
        <v>1</v>
      </c>
      <c r="E140" s="31" t="s">
        <v>63</v>
      </c>
      <c r="F140" s="32">
        <v>52</v>
      </c>
      <c r="G140" s="54" t="s">
        <v>17</v>
      </c>
      <c r="H140" s="36">
        <v>4932</v>
      </c>
      <c r="I140" s="29">
        <v>239</v>
      </c>
      <c r="J140" s="33" t="s">
        <v>18</v>
      </c>
      <c r="K140" s="54" t="s">
        <v>0</v>
      </c>
      <c r="L140" s="26">
        <f t="shared" ref="L140:P140" si="38">SUM(L141:L142)</f>
        <v>609358.28</v>
      </c>
      <c r="M140" s="26">
        <f t="shared" si="38"/>
        <v>20000</v>
      </c>
      <c r="N140" s="26">
        <f t="shared" si="38"/>
        <v>0</v>
      </c>
      <c r="O140" s="26">
        <f t="shared" si="38"/>
        <v>559890.37</v>
      </c>
      <c r="P140" s="26">
        <f t="shared" si="38"/>
        <v>29467.91</v>
      </c>
      <c r="Q140" s="26">
        <f t="shared" si="37"/>
        <v>609358.28</v>
      </c>
    </row>
    <row r="141" spans="1:17" s="4" customFormat="1" ht="51.75" customHeight="1" x14ac:dyDescent="0.25">
      <c r="A141" s="59"/>
      <c r="B141" s="57">
        <v>71958000</v>
      </c>
      <c r="C141" s="30" t="s">
        <v>1</v>
      </c>
      <c r="D141" s="28"/>
      <c r="E141" s="31"/>
      <c r="F141" s="32"/>
      <c r="G141" s="28"/>
      <c r="H141" s="37"/>
      <c r="I141" s="35"/>
      <c r="J141" s="58" t="s">
        <v>20</v>
      </c>
      <c r="K141" s="57">
        <v>20</v>
      </c>
      <c r="L141" s="26">
        <v>589358.28</v>
      </c>
      <c r="M141" s="26"/>
      <c r="N141" s="26"/>
      <c r="O141" s="52">
        <f>ROUND(L141*0.95,2)</f>
        <v>559890.37</v>
      </c>
      <c r="P141" s="52">
        <f>ROUND(L141*0.05,2)</f>
        <v>29467.91</v>
      </c>
      <c r="Q141" s="26">
        <f t="shared" si="37"/>
        <v>589358.28</v>
      </c>
    </row>
    <row r="142" spans="1:17" s="4" customFormat="1" ht="110.25" customHeight="1" x14ac:dyDescent="0.25">
      <c r="A142" s="59"/>
      <c r="B142" s="57">
        <v>71958000</v>
      </c>
      <c r="C142" s="30" t="s">
        <v>1</v>
      </c>
      <c r="D142" s="30"/>
      <c r="E142" s="30"/>
      <c r="F142" s="57"/>
      <c r="G142" s="57"/>
      <c r="H142" s="43"/>
      <c r="I142" s="25"/>
      <c r="J142" s="58" t="s">
        <v>53</v>
      </c>
      <c r="K142" s="24" t="s">
        <v>43</v>
      </c>
      <c r="L142" s="26">
        <v>20000</v>
      </c>
      <c r="M142" s="26">
        <f t="shared" ref="M142" si="39">L142</f>
        <v>20000</v>
      </c>
      <c r="N142" s="26"/>
      <c r="O142" s="26"/>
      <c r="P142" s="26"/>
      <c r="Q142" s="26">
        <f t="shared" si="37"/>
        <v>20000</v>
      </c>
    </row>
    <row r="143" spans="1:17" s="4" customFormat="1" ht="15.75" customHeight="1" x14ac:dyDescent="0.25">
      <c r="A143" s="59">
        <v>30</v>
      </c>
      <c r="B143" s="57">
        <v>71958000</v>
      </c>
      <c r="C143" s="30" t="s">
        <v>1</v>
      </c>
      <c r="D143" s="30" t="s">
        <v>1</v>
      </c>
      <c r="E143" s="31" t="s">
        <v>63</v>
      </c>
      <c r="F143" s="34" t="s">
        <v>42</v>
      </c>
      <c r="G143" s="54" t="s">
        <v>17</v>
      </c>
      <c r="H143" s="36">
        <v>4901.12</v>
      </c>
      <c r="I143" s="29">
        <v>265</v>
      </c>
      <c r="J143" s="33" t="s">
        <v>18</v>
      </c>
      <c r="K143" s="54" t="s">
        <v>0</v>
      </c>
      <c r="L143" s="26">
        <f>SUM(L144:L145)</f>
        <v>769025.29</v>
      </c>
      <c r="M143" s="26">
        <f t="shared" ref="M143:P143" si="40">SUM(M144:M145)</f>
        <v>20000</v>
      </c>
      <c r="N143" s="26">
        <f t="shared" si="40"/>
        <v>0</v>
      </c>
      <c r="O143" s="26">
        <f t="shared" si="40"/>
        <v>711574.03</v>
      </c>
      <c r="P143" s="26">
        <f t="shared" si="40"/>
        <v>37451.26</v>
      </c>
      <c r="Q143" s="26">
        <f t="shared" si="37"/>
        <v>769025.29</v>
      </c>
    </row>
    <row r="144" spans="1:17" s="4" customFormat="1" ht="51.75" customHeight="1" x14ac:dyDescent="0.25">
      <c r="A144" s="59"/>
      <c r="B144" s="57">
        <v>71958000</v>
      </c>
      <c r="C144" s="30" t="s">
        <v>1</v>
      </c>
      <c r="D144" s="28"/>
      <c r="E144" s="31"/>
      <c r="F144" s="34"/>
      <c r="G144" s="28"/>
      <c r="H144" s="37"/>
      <c r="I144" s="35"/>
      <c r="J144" s="58" t="s">
        <v>20</v>
      </c>
      <c r="K144" s="57">
        <v>20</v>
      </c>
      <c r="L144" s="26">
        <v>749025.29</v>
      </c>
      <c r="M144" s="26"/>
      <c r="N144" s="26"/>
      <c r="O144" s="52">
        <f>ROUND(L144*0.95,2)</f>
        <v>711574.03</v>
      </c>
      <c r="P144" s="52">
        <f>ROUND(L144*0.05,2)</f>
        <v>37451.26</v>
      </c>
      <c r="Q144" s="26">
        <f t="shared" si="37"/>
        <v>749025.29</v>
      </c>
    </row>
    <row r="145" spans="1:17" s="4" customFormat="1" ht="110.25" customHeight="1" x14ac:dyDescent="0.25">
      <c r="A145" s="59"/>
      <c r="B145" s="57">
        <v>71958000</v>
      </c>
      <c r="C145" s="30" t="s">
        <v>1</v>
      </c>
      <c r="D145" s="55"/>
      <c r="E145" s="55"/>
      <c r="F145" s="27"/>
      <c r="G145" s="41"/>
      <c r="H145" s="45"/>
      <c r="I145" s="27"/>
      <c r="J145" s="58" t="s">
        <v>53</v>
      </c>
      <c r="K145" s="24" t="s">
        <v>43</v>
      </c>
      <c r="L145" s="38">
        <v>20000</v>
      </c>
      <c r="M145" s="38">
        <f>L145</f>
        <v>20000</v>
      </c>
      <c r="N145" s="38"/>
      <c r="O145" s="53"/>
      <c r="P145" s="38"/>
      <c r="Q145" s="26">
        <f t="shared" si="37"/>
        <v>20000</v>
      </c>
    </row>
    <row r="146" spans="1:17" s="4" customFormat="1" ht="15.75" customHeight="1" x14ac:dyDescent="0.25">
      <c r="A146" s="59">
        <v>31</v>
      </c>
      <c r="B146" s="57">
        <v>71958000</v>
      </c>
      <c r="C146" s="30" t="s">
        <v>1</v>
      </c>
      <c r="D146" s="30" t="s">
        <v>1</v>
      </c>
      <c r="E146" s="31" t="s">
        <v>63</v>
      </c>
      <c r="F146" s="34">
        <v>59</v>
      </c>
      <c r="G146" s="54" t="s">
        <v>17</v>
      </c>
      <c r="H146" s="36">
        <v>4834.1000000000004</v>
      </c>
      <c r="I146" s="29">
        <v>218</v>
      </c>
      <c r="J146" s="33" t="s">
        <v>18</v>
      </c>
      <c r="K146" s="54" t="s">
        <v>0</v>
      </c>
      <c r="L146" s="26">
        <f>SUM(L147:L148)</f>
        <v>769065.3</v>
      </c>
      <c r="M146" s="26">
        <f t="shared" ref="M146:P146" si="41">SUM(M147:M148)</f>
        <v>20000</v>
      </c>
      <c r="N146" s="26">
        <f t="shared" si="41"/>
        <v>0</v>
      </c>
      <c r="O146" s="26">
        <f t="shared" si="41"/>
        <v>711612.04</v>
      </c>
      <c r="P146" s="26">
        <f t="shared" si="41"/>
        <v>37453.260000000009</v>
      </c>
      <c r="Q146" s="26">
        <f t="shared" si="37"/>
        <v>769065.3</v>
      </c>
    </row>
    <row r="147" spans="1:17" s="4" customFormat="1" ht="51.75" customHeight="1" x14ac:dyDescent="0.25">
      <c r="A147" s="59"/>
      <c r="B147" s="57">
        <v>71958000</v>
      </c>
      <c r="C147" s="30" t="s">
        <v>1</v>
      </c>
      <c r="D147" s="28"/>
      <c r="E147" s="31"/>
      <c r="F147" s="34"/>
      <c r="G147" s="28"/>
      <c r="H147" s="37"/>
      <c r="I147" s="35"/>
      <c r="J147" s="58" t="s">
        <v>20</v>
      </c>
      <c r="K147" s="57">
        <v>20</v>
      </c>
      <c r="L147" s="26">
        <v>749065.3</v>
      </c>
      <c r="M147" s="26"/>
      <c r="N147" s="26"/>
      <c r="O147" s="52">
        <f>ROUND(L147*0.95,2)</f>
        <v>711612.04</v>
      </c>
      <c r="P147" s="52">
        <f>L147-O147</f>
        <v>37453.260000000009</v>
      </c>
      <c r="Q147" s="26">
        <f t="shared" si="37"/>
        <v>749065.3</v>
      </c>
    </row>
    <row r="148" spans="1:17" s="5" customFormat="1" ht="110.25" customHeight="1" x14ac:dyDescent="0.25">
      <c r="A148" s="59"/>
      <c r="B148" s="57">
        <v>71958000</v>
      </c>
      <c r="C148" s="30" t="s">
        <v>1</v>
      </c>
      <c r="D148" s="55"/>
      <c r="E148" s="55"/>
      <c r="F148" s="27"/>
      <c r="G148" s="41"/>
      <c r="H148" s="45"/>
      <c r="I148" s="27"/>
      <c r="J148" s="58" t="s">
        <v>53</v>
      </c>
      <c r="K148" s="24" t="s">
        <v>43</v>
      </c>
      <c r="L148" s="38">
        <v>20000</v>
      </c>
      <c r="M148" s="38">
        <f>L148</f>
        <v>20000</v>
      </c>
      <c r="N148" s="38"/>
      <c r="O148" s="53"/>
      <c r="P148" s="38"/>
      <c r="Q148" s="26">
        <f t="shared" si="37"/>
        <v>20000</v>
      </c>
    </row>
    <row r="149" spans="1:17" s="4" customFormat="1" ht="15.75" customHeight="1" x14ac:dyDescent="0.25">
      <c r="A149" s="59">
        <v>32</v>
      </c>
      <c r="B149" s="57">
        <v>71958000</v>
      </c>
      <c r="C149" s="30" t="s">
        <v>1</v>
      </c>
      <c r="D149" s="30" t="s">
        <v>1</v>
      </c>
      <c r="E149" s="31" t="s">
        <v>63</v>
      </c>
      <c r="F149" s="34">
        <v>61</v>
      </c>
      <c r="G149" s="54" t="s">
        <v>17</v>
      </c>
      <c r="H149" s="36">
        <v>4874.1000000000004</v>
      </c>
      <c r="I149" s="29">
        <v>211</v>
      </c>
      <c r="J149" s="33" t="s">
        <v>18</v>
      </c>
      <c r="K149" s="54" t="s">
        <v>0</v>
      </c>
      <c r="L149" s="26">
        <f>SUM(L150:L151)</f>
        <v>768383.97</v>
      </c>
      <c r="M149" s="26">
        <f t="shared" ref="M149:P149" si="42">SUM(M150:M151)</f>
        <v>20000</v>
      </c>
      <c r="N149" s="26">
        <f t="shared" si="42"/>
        <v>0</v>
      </c>
      <c r="O149" s="26">
        <f t="shared" si="42"/>
        <v>710964.77</v>
      </c>
      <c r="P149" s="26">
        <f t="shared" si="42"/>
        <v>37419.199999999997</v>
      </c>
      <c r="Q149" s="26">
        <f t="shared" si="37"/>
        <v>768383.97</v>
      </c>
    </row>
    <row r="150" spans="1:17" s="4" customFormat="1" ht="51.75" customHeight="1" x14ac:dyDescent="0.25">
      <c r="A150" s="59"/>
      <c r="B150" s="57">
        <v>71958000</v>
      </c>
      <c r="C150" s="30" t="s">
        <v>1</v>
      </c>
      <c r="D150" s="28"/>
      <c r="E150" s="31"/>
      <c r="F150" s="34"/>
      <c r="G150" s="28"/>
      <c r="H150" s="37"/>
      <c r="I150" s="35"/>
      <c r="J150" s="58" t="s">
        <v>20</v>
      </c>
      <c r="K150" s="57">
        <v>20</v>
      </c>
      <c r="L150" s="26">
        <v>748383.97</v>
      </c>
      <c r="M150" s="26"/>
      <c r="N150" s="26"/>
      <c r="O150" s="52">
        <f>ROUND(L150*0.95,2)</f>
        <v>710964.77</v>
      </c>
      <c r="P150" s="52">
        <f>ROUND(L150*0.05,2)</f>
        <v>37419.199999999997</v>
      </c>
      <c r="Q150" s="26">
        <f t="shared" si="37"/>
        <v>748383.97</v>
      </c>
    </row>
    <row r="151" spans="1:17" s="5" customFormat="1" ht="110.25" customHeight="1" x14ac:dyDescent="0.25">
      <c r="A151" s="59"/>
      <c r="B151" s="57">
        <v>71958000</v>
      </c>
      <c r="C151" s="30" t="s">
        <v>1</v>
      </c>
      <c r="D151" s="55"/>
      <c r="E151" s="55"/>
      <c r="F151" s="27"/>
      <c r="G151" s="41"/>
      <c r="H151" s="45"/>
      <c r="I151" s="27"/>
      <c r="J151" s="58" t="s">
        <v>53</v>
      </c>
      <c r="K151" s="24" t="s">
        <v>43</v>
      </c>
      <c r="L151" s="38">
        <v>20000</v>
      </c>
      <c r="M151" s="38">
        <f>L151</f>
        <v>20000</v>
      </c>
      <c r="N151" s="38"/>
      <c r="O151" s="53"/>
      <c r="P151" s="38"/>
      <c r="Q151" s="26">
        <f t="shared" si="37"/>
        <v>20000</v>
      </c>
    </row>
    <row r="152" spans="1:17" s="4" customFormat="1" ht="18.600000000000001" customHeight="1" x14ac:dyDescent="0.25">
      <c r="A152" s="59">
        <v>33</v>
      </c>
      <c r="B152" s="57">
        <v>71958000</v>
      </c>
      <c r="C152" s="30" t="s">
        <v>1</v>
      </c>
      <c r="D152" s="30" t="s">
        <v>47</v>
      </c>
      <c r="E152" s="31" t="s">
        <v>19</v>
      </c>
      <c r="F152" s="34">
        <v>24</v>
      </c>
      <c r="G152" s="54" t="s">
        <v>17</v>
      </c>
      <c r="H152" s="36">
        <v>1386.2</v>
      </c>
      <c r="I152" s="29">
        <v>56</v>
      </c>
      <c r="J152" s="33" t="s">
        <v>18</v>
      </c>
      <c r="K152" s="54" t="s">
        <v>0</v>
      </c>
      <c r="L152" s="26">
        <f>SUM(L153:L154)</f>
        <v>154177.47</v>
      </c>
      <c r="M152" s="26">
        <f t="shared" ref="M152:P152" si="43">SUM(M153:M154)</f>
        <v>20000</v>
      </c>
      <c r="N152" s="26">
        <f t="shared" si="43"/>
        <v>0</v>
      </c>
      <c r="O152" s="26">
        <f t="shared" si="43"/>
        <v>127468.6</v>
      </c>
      <c r="P152" s="26">
        <f t="shared" si="43"/>
        <v>6708.87</v>
      </c>
      <c r="Q152" s="26">
        <f t="shared" si="37"/>
        <v>154177.47</v>
      </c>
    </row>
    <row r="153" spans="1:17" s="4" customFormat="1" ht="51.75" customHeight="1" x14ac:dyDescent="0.25">
      <c r="A153" s="59"/>
      <c r="B153" s="57">
        <v>71958000</v>
      </c>
      <c r="C153" s="30" t="s">
        <v>1</v>
      </c>
      <c r="D153" s="30"/>
      <c r="E153" s="31"/>
      <c r="F153" s="34"/>
      <c r="G153" s="28"/>
      <c r="H153" s="37"/>
      <c r="I153" s="35"/>
      <c r="J153" s="58" t="s">
        <v>20</v>
      </c>
      <c r="K153" s="57">
        <v>20</v>
      </c>
      <c r="L153" s="26">
        <v>134177.47</v>
      </c>
      <c r="M153" s="26"/>
      <c r="N153" s="26"/>
      <c r="O153" s="52">
        <f>ROUND(L153*0.95,2)</f>
        <v>127468.6</v>
      </c>
      <c r="P153" s="52">
        <f>ROUND(L153*0.05,2)</f>
        <v>6708.87</v>
      </c>
      <c r="Q153" s="26">
        <f t="shared" si="37"/>
        <v>134177.47</v>
      </c>
    </row>
    <row r="154" spans="1:17" s="5" customFormat="1" ht="110.25" customHeight="1" x14ac:dyDescent="0.25">
      <c r="A154" s="59"/>
      <c r="B154" s="57">
        <v>71958000</v>
      </c>
      <c r="C154" s="30" t="s">
        <v>1</v>
      </c>
      <c r="D154" s="30"/>
      <c r="E154" s="55"/>
      <c r="F154" s="27"/>
      <c r="G154" s="41"/>
      <c r="H154" s="45"/>
      <c r="I154" s="27"/>
      <c r="J154" s="58" t="s">
        <v>53</v>
      </c>
      <c r="K154" s="24" t="s">
        <v>43</v>
      </c>
      <c r="L154" s="38">
        <v>20000</v>
      </c>
      <c r="M154" s="38">
        <f>L154</f>
        <v>20000</v>
      </c>
      <c r="N154" s="38"/>
      <c r="O154" s="53"/>
      <c r="P154" s="38"/>
      <c r="Q154" s="26">
        <f t="shared" si="37"/>
        <v>20000</v>
      </c>
    </row>
    <row r="155" spans="1:17" s="4" customFormat="1" ht="19.149999999999999" customHeight="1" x14ac:dyDescent="0.25">
      <c r="A155" s="59">
        <v>34</v>
      </c>
      <c r="B155" s="57">
        <v>71958000</v>
      </c>
      <c r="C155" s="30" t="s">
        <v>1</v>
      </c>
      <c r="D155" s="30" t="s">
        <v>47</v>
      </c>
      <c r="E155" s="31" t="s">
        <v>24</v>
      </c>
      <c r="F155" s="34" t="s">
        <v>44</v>
      </c>
      <c r="G155" s="54" t="s">
        <v>17</v>
      </c>
      <c r="H155" s="36">
        <v>1458.9</v>
      </c>
      <c r="I155" s="29">
        <v>56</v>
      </c>
      <c r="J155" s="33" t="s">
        <v>18</v>
      </c>
      <c r="K155" s="54" t="s">
        <v>0</v>
      </c>
      <c r="L155" s="26">
        <f>SUM(L156:L157)</f>
        <v>141165.24</v>
      </c>
      <c r="M155" s="26">
        <f t="shared" ref="M155:P155" si="44">SUM(M156:M157)</f>
        <v>20000</v>
      </c>
      <c r="N155" s="26">
        <f t="shared" si="44"/>
        <v>0</v>
      </c>
      <c r="O155" s="26">
        <f t="shared" si="44"/>
        <v>115106.98</v>
      </c>
      <c r="P155" s="26">
        <f t="shared" si="44"/>
        <v>6058.26</v>
      </c>
      <c r="Q155" s="26">
        <f t="shared" si="37"/>
        <v>141165.24</v>
      </c>
    </row>
    <row r="156" spans="1:17" s="4" customFormat="1" ht="51.75" customHeight="1" x14ac:dyDescent="0.25">
      <c r="A156" s="59"/>
      <c r="B156" s="57">
        <v>71958000</v>
      </c>
      <c r="C156" s="30" t="s">
        <v>1</v>
      </c>
      <c r="D156" s="30"/>
      <c r="E156" s="31"/>
      <c r="F156" s="34"/>
      <c r="G156" s="28"/>
      <c r="H156" s="37"/>
      <c r="I156" s="35"/>
      <c r="J156" s="58" t="s">
        <v>20</v>
      </c>
      <c r="K156" s="57">
        <v>20</v>
      </c>
      <c r="L156" s="26">
        <v>121165.24</v>
      </c>
      <c r="M156" s="26"/>
      <c r="N156" s="26"/>
      <c r="O156" s="52">
        <f>ROUND(L156*0.95,2)</f>
        <v>115106.98</v>
      </c>
      <c r="P156" s="52">
        <f>ROUND(L156*0.05,2)</f>
        <v>6058.26</v>
      </c>
      <c r="Q156" s="26">
        <f t="shared" si="37"/>
        <v>121165.23999999999</v>
      </c>
    </row>
    <row r="157" spans="1:17" s="5" customFormat="1" ht="110.25" customHeight="1" x14ac:dyDescent="0.25">
      <c r="A157" s="59"/>
      <c r="B157" s="57">
        <v>71958000</v>
      </c>
      <c r="C157" s="30" t="s">
        <v>1</v>
      </c>
      <c r="D157" s="30"/>
      <c r="E157" s="55"/>
      <c r="F157" s="27"/>
      <c r="G157" s="41"/>
      <c r="H157" s="45"/>
      <c r="I157" s="27"/>
      <c r="J157" s="58" t="s">
        <v>53</v>
      </c>
      <c r="K157" s="24" t="s">
        <v>43</v>
      </c>
      <c r="L157" s="38">
        <v>20000</v>
      </c>
      <c r="M157" s="38">
        <f>L157</f>
        <v>20000</v>
      </c>
      <c r="N157" s="38"/>
      <c r="O157" s="53"/>
      <c r="P157" s="38"/>
      <c r="Q157" s="26">
        <f t="shared" si="37"/>
        <v>20000</v>
      </c>
    </row>
    <row r="158" spans="1:17" s="4" customFormat="1" ht="18.600000000000001" customHeight="1" x14ac:dyDescent="0.25">
      <c r="A158" s="59">
        <v>35</v>
      </c>
      <c r="B158" s="57">
        <v>71958000</v>
      </c>
      <c r="C158" s="30" t="s">
        <v>1</v>
      </c>
      <c r="D158" s="30" t="s">
        <v>47</v>
      </c>
      <c r="E158" s="31" t="s">
        <v>24</v>
      </c>
      <c r="F158" s="34">
        <v>24</v>
      </c>
      <c r="G158" s="54" t="s">
        <v>17</v>
      </c>
      <c r="H158" s="36">
        <v>446.2</v>
      </c>
      <c r="I158" s="29">
        <v>45</v>
      </c>
      <c r="J158" s="33" t="s">
        <v>18</v>
      </c>
      <c r="K158" s="54" t="s">
        <v>0</v>
      </c>
      <c r="L158" s="26">
        <f>SUM(L159:L160)</f>
        <v>103302.2</v>
      </c>
      <c r="M158" s="26">
        <f t="shared" ref="M158:P158" si="45">SUM(M159:M160)</f>
        <v>20000</v>
      </c>
      <c r="N158" s="26">
        <f t="shared" si="45"/>
        <v>0</v>
      </c>
      <c r="O158" s="26">
        <f t="shared" si="45"/>
        <v>79137.09</v>
      </c>
      <c r="P158" s="26">
        <f t="shared" si="45"/>
        <v>4165.1099999999997</v>
      </c>
      <c r="Q158" s="26">
        <f t="shared" si="37"/>
        <v>103302.2</v>
      </c>
    </row>
    <row r="159" spans="1:17" s="4" customFormat="1" ht="51.75" customHeight="1" x14ac:dyDescent="0.25">
      <c r="A159" s="59"/>
      <c r="B159" s="57">
        <v>71958000</v>
      </c>
      <c r="C159" s="30" t="s">
        <v>1</v>
      </c>
      <c r="D159" s="30"/>
      <c r="E159" s="31"/>
      <c r="F159" s="34"/>
      <c r="G159" s="28"/>
      <c r="H159" s="37"/>
      <c r="I159" s="35"/>
      <c r="J159" s="58" t="s">
        <v>20</v>
      </c>
      <c r="K159" s="57">
        <v>20</v>
      </c>
      <c r="L159" s="26">
        <v>83302.2</v>
      </c>
      <c r="M159" s="26"/>
      <c r="N159" s="26"/>
      <c r="O159" s="52">
        <f>ROUND(L159*0.95,2)</f>
        <v>79137.09</v>
      </c>
      <c r="P159" s="52">
        <f>ROUND(L159*0.05,2)</f>
        <v>4165.1099999999997</v>
      </c>
      <c r="Q159" s="26">
        <f t="shared" si="37"/>
        <v>83302.2</v>
      </c>
    </row>
    <row r="160" spans="1:17" s="5" customFormat="1" ht="110.25" customHeight="1" x14ac:dyDescent="0.25">
      <c r="A160" s="59"/>
      <c r="B160" s="57">
        <v>71958000</v>
      </c>
      <c r="C160" s="30" t="s">
        <v>1</v>
      </c>
      <c r="D160" s="30"/>
      <c r="E160" s="55"/>
      <c r="F160" s="27"/>
      <c r="G160" s="41"/>
      <c r="H160" s="45"/>
      <c r="I160" s="27"/>
      <c r="J160" s="58" t="s">
        <v>53</v>
      </c>
      <c r="K160" s="24" t="s">
        <v>43</v>
      </c>
      <c r="L160" s="38">
        <v>20000</v>
      </c>
      <c r="M160" s="38">
        <f>L160</f>
        <v>20000</v>
      </c>
      <c r="N160" s="38"/>
      <c r="O160" s="53"/>
      <c r="P160" s="38"/>
      <c r="Q160" s="26">
        <f t="shared" si="37"/>
        <v>20000</v>
      </c>
    </row>
    <row r="161" spans="17:17" ht="26.25" x14ac:dyDescent="0.25">
      <c r="Q161" s="11"/>
    </row>
  </sheetData>
  <autoFilter ref="A11:BL160"/>
  <mergeCells count="58">
    <mergeCell ref="A149:A151"/>
    <mergeCell ref="A22:A26"/>
    <mergeCell ref="A27:A31"/>
    <mergeCell ref="A122:A124"/>
    <mergeCell ref="B13:I13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42:A44"/>
    <mergeCell ref="A37:A41"/>
    <mergeCell ref="A140:A142"/>
    <mergeCell ref="A143:A145"/>
    <mergeCell ref="A146:A148"/>
    <mergeCell ref="A152:A154"/>
    <mergeCell ref="A155:A157"/>
    <mergeCell ref="A158:A160"/>
    <mergeCell ref="A137:A139"/>
    <mergeCell ref="A78:A86"/>
    <mergeCell ref="A87:A89"/>
    <mergeCell ref="A14:A16"/>
    <mergeCell ref="A17:A21"/>
    <mergeCell ref="A95:A103"/>
    <mergeCell ref="A104:A106"/>
    <mergeCell ref="A12:E12"/>
    <mergeCell ref="A69:A77"/>
    <mergeCell ref="A90:A94"/>
    <mergeCell ref="A32:A36"/>
    <mergeCell ref="A45:A47"/>
    <mergeCell ref="A110:A112"/>
    <mergeCell ref="A107:A109"/>
    <mergeCell ref="A113:A115"/>
    <mergeCell ref="A116:A118"/>
    <mergeCell ref="A119:A121"/>
    <mergeCell ref="A125:A127"/>
    <mergeCell ref="A128:A130"/>
    <mergeCell ref="A131:A133"/>
    <mergeCell ref="A134:A136"/>
    <mergeCell ref="A48:A50"/>
    <mergeCell ref="A51:A59"/>
    <mergeCell ref="A60:A68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5" manualBreakCount="5">
    <brk id="36" max="16" man="1"/>
    <brk id="86" max="16" man="1"/>
    <brk id="115" max="16" man="1"/>
    <brk id="136" max="16" man="1"/>
    <brk id="1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2020-12-29T07:02:33Z</dcterms:modified>
</cp:coreProperties>
</file>