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0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'2020-2022'!$A$11:$BL$40</definedName>
    <definedName name="_xlnm.Print_Titles" localSheetId="0">'2020-2022'!$11:$11</definedName>
    <definedName name="_xlnm.Print_Area" localSheetId="0">'2020-2022'!$A$1:$Q$40</definedName>
  </definedNames>
  <calcPr calcId="152511"/>
</workbook>
</file>

<file path=xl/calcChain.xml><?xml version="1.0" encoding="utf-8"?>
<calcChain xmlns="http://schemas.openxmlformats.org/spreadsheetml/2006/main">
  <c r="L32" i="1" l="1"/>
  <c r="L14" i="1" l="1"/>
  <c r="L29" i="1"/>
  <c r="L26" i="1"/>
  <c r="L20" i="1"/>
  <c r="Q13" i="1" l="1"/>
  <c r="M18" i="1" l="1"/>
  <c r="Q18" i="1" s="1"/>
  <c r="M24" i="1"/>
  <c r="Q24" i="1" s="1"/>
  <c r="M28" i="1" l="1"/>
  <c r="Q28" i="1" s="1"/>
  <c r="M27" i="1"/>
  <c r="M26" i="1" l="1"/>
  <c r="Q27" i="1"/>
  <c r="N14" i="1"/>
  <c r="O14" i="1"/>
  <c r="P14" i="1"/>
  <c r="M19" i="1"/>
  <c r="M16" i="1"/>
  <c r="Q16" i="1" s="1"/>
  <c r="M17" i="1"/>
  <c r="Q17" i="1" s="1"/>
  <c r="M15" i="1"/>
  <c r="Q15" i="1" l="1"/>
  <c r="M14" i="1"/>
  <c r="Q14" i="1" l="1"/>
  <c r="P36" i="1" l="1"/>
  <c r="O36" i="1"/>
  <c r="P33" i="1"/>
  <c r="O33" i="1"/>
  <c r="P30" i="1"/>
  <c r="O30" i="1"/>
  <c r="P39" i="1" l="1"/>
  <c r="O39" i="1"/>
  <c r="N38" i="1" l="1"/>
  <c r="M35" i="1"/>
  <c r="N35" i="1"/>
  <c r="M32" i="1"/>
  <c r="N32" i="1"/>
  <c r="M29" i="1"/>
  <c r="N29" i="1"/>
  <c r="N26" i="1"/>
  <c r="O26" i="1"/>
  <c r="P26" i="1"/>
  <c r="N20" i="1"/>
  <c r="O20" i="1"/>
  <c r="P20" i="1"/>
  <c r="I12" i="1"/>
  <c r="H12" i="1"/>
  <c r="Q37" i="1"/>
  <c r="Q34" i="1"/>
  <c r="Q31" i="1"/>
  <c r="Q26" i="1" l="1"/>
  <c r="N12" i="1"/>
  <c r="L38" i="1" l="1"/>
  <c r="M40" i="1" l="1"/>
  <c r="O38" i="1" l="1"/>
  <c r="M38" i="1"/>
  <c r="Q40" i="1"/>
  <c r="P38" i="1"/>
  <c r="Q38" i="1" l="1"/>
  <c r="Q39" i="1"/>
  <c r="P35" i="1"/>
  <c r="L35" i="1"/>
  <c r="L12" i="1" s="1"/>
  <c r="P32" i="1"/>
  <c r="P29" i="1"/>
  <c r="M23" i="1"/>
  <c r="Q23" i="1" s="1"/>
  <c r="M22" i="1"/>
  <c r="Q22" i="1" s="1"/>
  <c r="M21" i="1"/>
  <c r="Q19" i="1"/>
  <c r="P12" i="1" l="1"/>
  <c r="Q21" i="1"/>
  <c r="O35" i="1"/>
  <c r="Q35" i="1" s="1"/>
  <c r="Q36" i="1"/>
  <c r="O32" i="1"/>
  <c r="Q32" i="1" s="1"/>
  <c r="Q33" i="1"/>
  <c r="O29" i="1"/>
  <c r="Q30" i="1"/>
  <c r="M25" i="1"/>
  <c r="Q25" i="1" s="1"/>
  <c r="O12" i="1" l="1"/>
  <c r="M20" i="1"/>
  <c r="Q29" i="1"/>
  <c r="Q20" i="1" l="1"/>
  <c r="M12" i="1"/>
  <c r="Q12" i="1" s="1"/>
</calcChain>
</file>

<file path=xl/sharedStrings.xml><?xml version="1.0" encoding="utf-8"?>
<sst xmlns="http://schemas.openxmlformats.org/spreadsheetml/2006/main" count="139" uniqueCount="52">
  <si>
    <t>Х</t>
  </si>
  <si>
    <t>г. Лабытнанги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</si>
  <si>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</si>
  <si>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</si>
  <si>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</si>
  <si>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</si>
  <si>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</si>
  <si>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</si>
  <si>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</si>
  <si>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</si>
  <si>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</si>
  <si>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</si>
  <si>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</si>
  <si>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</si>
  <si>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</si>
  <si>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</si>
  <si>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</si>
  <si>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КИ</t>
  </si>
  <si>
    <t>итого</t>
  </si>
  <si>
    <t>20</t>
  </si>
  <si>
    <t xml:space="preserve">разработка проектной документации по капитальному ремонту общего имущества в многоквартирном доме
</t>
  </si>
  <si>
    <t>ул. Гагарина</t>
  </si>
  <si>
    <t>ул. Дзержинского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</si>
  <si>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</si>
  <si>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</si>
  <si>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</si>
  <si>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</si>
  <si>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</si>
  <si>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</si>
  <si>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</si>
  <si>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</si>
  <si>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</si>
  <si>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ремонт внутридомовых инженерных систем теплоснабжения</t>
  </si>
  <si>
    <t>03</t>
  </si>
  <si>
    <t>ул. Леонида Гиршгорна</t>
  </si>
  <si>
    <t>ул. Школьная</t>
  </si>
  <si>
    <t>21</t>
  </si>
  <si>
    <t>96</t>
  </si>
  <si>
    <t>25 А</t>
  </si>
  <si>
    <t>Ассигнования, не распределенные муниципальным образованием город Лабытнанги в 2020 году</t>
  </si>
  <si>
    <t>Итого: муниципальное образование город Лабытнанги за 2020 год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</si>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</sst>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top"/>
    </xf>
    <xf numFmtId="3" fontId="9" fillId="0" borderId="1" xfId="0" applyNumberFormat="1" applyFont="1" applyFill="1" applyBorder="1" applyAlignment="1">
      <alignment horizontal="center" vertical="top" wrapText="1"/>
    </xf>
    <xf numFmtId="3" fontId="8" fillId="0" borderId="1" xfId="0" applyNumberFormat="1" applyFont="1" applyFill="1" applyBorder="1" applyAlignment="1">
      <alignment horizontal="center" vertical="top"/>
    </xf>
    <xf numFmtId="4" fontId="12" fillId="0" borderId="0" xfId="0" applyNumberFormat="1" applyFont="1" applyFill="1" applyAlignment="1">
      <alignment vertical="top"/>
    </xf>
    <xf numFmtId="4" fontId="13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4" fontId="12" fillId="0" borderId="0" xfId="0" applyNumberFormat="1" applyFont="1" applyFill="1" applyAlignment="1">
      <alignment horizontal="center" vertical="top"/>
    </xf>
    <xf numFmtId="3" fontId="12" fillId="0" borderId="0" xfId="0" applyNumberFormat="1" applyFont="1" applyFill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49" fontId="8" fillId="2" borderId="1" xfId="1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4" fontId="4" fillId="2" borderId="0" xfId="0" applyNumberFormat="1" applyFont="1" applyFill="1" applyAlignment="1">
      <alignment vertical="top"/>
    </xf>
    <xf numFmtId="49" fontId="10" fillId="2" borderId="1" xfId="1" applyNumberFormat="1" applyFont="1" applyFill="1" applyBorder="1" applyAlignment="1">
      <alignment horizontal="center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2" fontId="10" fillId="2" borderId="1" xfId="0" applyNumberFormat="1" applyFont="1" applyFill="1" applyBorder="1" applyAlignment="1">
      <alignment horizontal="right" vertical="top" wrapText="1"/>
    </xf>
    <xf numFmtId="0" fontId="10" fillId="2" borderId="1" xfId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right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/>
    </xf>
    <xf numFmtId="4" fontId="8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4" fontId="8" fillId="2" borderId="1" xfId="1" applyNumberFormat="1" applyFont="1" applyFill="1" applyBorder="1" applyAlignment="1">
      <alignment horizontal="center" vertical="top" wrapText="1"/>
    </xf>
    <xf numFmtId="4" fontId="8" fillId="2" borderId="0" xfId="0" applyNumberFormat="1" applyFont="1" applyFill="1" applyBorder="1" applyAlignment="1">
      <alignment horizontal="center" vertical="top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1" xfId="1" applyNumberFormat="1" applyFont="1" applyFill="1" applyBorder="1" applyAlignment="1">
      <alignment horizontal="center" vertical="top" wrapText="1"/>
    </xf>
    <xf numFmtId="4" fontId="10" fillId="2" borderId="8" xfId="0" applyNumberFormat="1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top" wrapText="1"/>
    </xf>
    <xf numFmtId="4" fontId="10" fillId="2" borderId="4" xfId="0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center" textRotation="90" wrapText="1"/>
    </xf>
    <xf numFmtId="4" fontId="8" fillId="0" borderId="5" xfId="0" applyNumberFormat="1" applyFont="1" applyFill="1" applyBorder="1" applyAlignment="1">
      <alignment horizontal="center" vertical="center" textRotation="90" wrapText="1"/>
    </xf>
    <xf numFmtId="4" fontId="8" fillId="0" borderId="7" xfId="0" applyNumberFormat="1" applyFont="1" applyFill="1" applyBorder="1" applyAlignment="1">
      <alignment horizontal="center" vertical="center" textRotation="90" wrapText="1"/>
    </xf>
    <xf numFmtId="4" fontId="8" fillId="0" borderId="6" xfId="0" applyNumberFormat="1" applyFont="1" applyFill="1" applyBorder="1" applyAlignment="1">
      <alignment horizontal="center" vertical="center" textRotation="90" wrapText="1"/>
    </xf>
    <xf numFmtId="4" fontId="8" fillId="0" borderId="1" xfId="0" applyNumberFormat="1" applyFont="1" applyFill="1" applyBorder="1" applyAlignment="1">
      <alignment horizontal="center" vertical="center" textRotation="90" wrapText="1"/>
    </xf>
    <xf numFmtId="3" fontId="10" fillId="0" borderId="1" xfId="0" applyNumberFormat="1" applyFont="1" applyFill="1" applyBorder="1" applyAlignment="1">
      <alignment horizontal="center" vertical="top" textRotation="90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1"/>
  <sheetViews>
    <sheetView tabSelected="1" view="pageBreakPreview" zoomScale="70" zoomScaleNormal="76" zoomScaleSheetLayoutView="70" zoomScalePageLayoutView="60" workbookViewId="0">
      <selection activeCell="G53" sqref="G53"/>
    </sheetView>
  </sheetViews>
  <sheetFormatPr defaultColWidth="9.140625" defaultRowHeight="15" x14ac:dyDescent="0.25"/>
  <cols>
    <col min="1" max="1" width="5.5703125" style="16" customWidth="1"/>
    <col min="2" max="2" width="14.140625" style="16" customWidth="1"/>
    <col min="3" max="3" width="28.85546875" style="14" customWidth="1"/>
    <col min="4" max="4" width="24.42578125" style="14" customWidth="1"/>
    <col min="5" max="5" width="36" style="14" customWidth="1"/>
    <col min="6" max="6" width="19.42578125" style="17" customWidth="1"/>
    <col min="7" max="7" width="14.28515625" style="16" customWidth="1"/>
    <col min="8" max="8" width="18.7109375" style="12" customWidth="1"/>
    <col min="9" max="9" width="15.5703125" style="18" customWidth="1"/>
    <col min="10" max="10" width="50" style="15" customWidth="1"/>
    <col min="11" max="11" width="10" style="14" customWidth="1"/>
    <col min="12" max="12" width="19.5703125" style="12" customWidth="1"/>
    <col min="13" max="13" width="21.140625" style="12" customWidth="1"/>
    <col min="14" max="14" width="14.7109375" style="12" customWidth="1"/>
    <col min="15" max="15" width="22" style="12" customWidth="1"/>
    <col min="16" max="16" width="21.5703125" style="12" customWidth="1"/>
    <col min="17" max="17" width="19.85546875" style="12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66" t="s">
        <v>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1:19" ht="9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9" ht="18" customHeight="1" x14ac:dyDescent="0.25">
      <c r="A3" s="67" t="s">
        <v>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9" ht="17.45" customHeight="1" x14ac:dyDescent="0.25">
      <c r="A4" s="67" t="s">
        <v>51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9" ht="11.25" customHeight="1" x14ac:dyDescent="0.25">
      <c r="A5" s="44"/>
      <c r="B5" s="44"/>
      <c r="C5" s="45"/>
      <c r="D5" s="45"/>
      <c r="E5" s="45"/>
      <c r="F5" s="46"/>
      <c r="G5" s="44"/>
      <c r="H5" s="43"/>
      <c r="I5" s="47"/>
      <c r="J5" s="48"/>
      <c r="K5" s="45"/>
      <c r="L5" s="43"/>
      <c r="M5" s="43"/>
      <c r="N5" s="43"/>
      <c r="O5" s="43"/>
      <c r="P5" s="43"/>
      <c r="Q5" s="43"/>
    </row>
    <row r="6" spans="1:19" ht="62.25" customHeight="1" x14ac:dyDescent="0.25">
      <c r="A6" s="69" t="s">
        <v>11</v>
      </c>
      <c r="B6" s="69" t="s">
        <v>49</v>
      </c>
      <c r="C6" s="69" t="s">
        <v>50</v>
      </c>
      <c r="D6" s="71" t="s">
        <v>7</v>
      </c>
      <c r="E6" s="72"/>
      <c r="F6" s="72"/>
      <c r="G6" s="73"/>
      <c r="H6" s="70" t="s">
        <v>47</v>
      </c>
      <c r="I6" s="79" t="s">
        <v>12</v>
      </c>
      <c r="J6" s="69" t="s">
        <v>41</v>
      </c>
      <c r="K6" s="69"/>
      <c r="L6" s="70" t="s">
        <v>16</v>
      </c>
      <c r="M6" s="68" t="s">
        <v>44</v>
      </c>
      <c r="N6" s="68"/>
      <c r="O6" s="68"/>
      <c r="P6" s="68"/>
      <c r="Q6" s="68"/>
    </row>
    <row r="7" spans="1:19" ht="93.75" customHeight="1" x14ac:dyDescent="0.25">
      <c r="A7" s="69"/>
      <c r="B7" s="69"/>
      <c r="C7" s="69"/>
      <c r="D7" s="69" t="s">
        <v>46</v>
      </c>
      <c r="E7" s="69" t="s">
        <v>45</v>
      </c>
      <c r="F7" s="70" t="s">
        <v>13</v>
      </c>
      <c r="G7" s="69" t="s">
        <v>48</v>
      </c>
      <c r="H7" s="70"/>
      <c r="I7" s="79"/>
      <c r="J7" s="69"/>
      <c r="K7" s="69"/>
      <c r="L7" s="70"/>
      <c r="M7" s="74" t="s">
        <v>42</v>
      </c>
      <c r="N7" s="75" t="s">
        <v>10</v>
      </c>
      <c r="O7" s="78" t="s">
        <v>6</v>
      </c>
      <c r="P7" s="78" t="s">
        <v>5</v>
      </c>
      <c r="Q7" s="78" t="s">
        <v>2</v>
      </c>
    </row>
    <row r="8" spans="1:19" ht="70.5" customHeight="1" x14ac:dyDescent="0.25">
      <c r="A8" s="69"/>
      <c r="B8" s="69"/>
      <c r="C8" s="69"/>
      <c r="D8" s="69"/>
      <c r="E8" s="69"/>
      <c r="F8" s="70"/>
      <c r="G8" s="69"/>
      <c r="H8" s="70"/>
      <c r="I8" s="79"/>
      <c r="J8" s="69"/>
      <c r="K8" s="69"/>
      <c r="L8" s="70"/>
      <c r="M8" s="74"/>
      <c r="N8" s="76"/>
      <c r="O8" s="78"/>
      <c r="P8" s="78"/>
      <c r="Q8" s="78"/>
    </row>
    <row r="9" spans="1:19" ht="15.75" customHeight="1" x14ac:dyDescent="0.25">
      <c r="A9" s="69"/>
      <c r="B9" s="69"/>
      <c r="C9" s="69"/>
      <c r="D9" s="69"/>
      <c r="E9" s="69"/>
      <c r="F9" s="70"/>
      <c r="G9" s="69"/>
      <c r="H9" s="70"/>
      <c r="I9" s="79"/>
      <c r="J9" s="69"/>
      <c r="K9" s="69"/>
      <c r="L9" s="70"/>
      <c r="M9" s="74"/>
      <c r="N9" s="77"/>
      <c r="O9" s="78"/>
      <c r="P9" s="78"/>
      <c r="Q9" s="78"/>
    </row>
    <row r="10" spans="1:19" s="3" customFormat="1" ht="51" customHeight="1" x14ac:dyDescent="0.25">
      <c r="A10" s="69"/>
      <c r="B10" s="69"/>
      <c r="C10" s="69"/>
      <c r="D10" s="69"/>
      <c r="E10" s="69"/>
      <c r="F10" s="70"/>
      <c r="G10" s="69"/>
      <c r="H10" s="70"/>
      <c r="I10" s="79"/>
      <c r="J10" s="19" t="s">
        <v>4</v>
      </c>
      <c r="K10" s="20" t="s">
        <v>3</v>
      </c>
      <c r="L10" s="21" t="s">
        <v>2</v>
      </c>
      <c r="M10" s="22" t="s">
        <v>14</v>
      </c>
      <c r="N10" s="22" t="s">
        <v>14</v>
      </c>
      <c r="O10" s="22" t="s">
        <v>15</v>
      </c>
      <c r="P10" s="22" t="s">
        <v>15</v>
      </c>
      <c r="Q10" s="22" t="s">
        <v>14</v>
      </c>
      <c r="R10" s="24"/>
      <c r="S10" s="24"/>
    </row>
    <row r="11" spans="1:19" s="1" customFormat="1" ht="15.7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10">
        <v>6</v>
      </c>
      <c r="G11" s="10">
        <v>7</v>
      </c>
      <c r="H11" s="10">
        <v>8</v>
      </c>
      <c r="I11" s="10">
        <v>9</v>
      </c>
      <c r="J11" s="19">
        <v>10</v>
      </c>
      <c r="K11" s="19">
        <v>11</v>
      </c>
      <c r="L11" s="10">
        <v>12</v>
      </c>
      <c r="M11" s="10">
        <v>13</v>
      </c>
      <c r="N11" s="10">
        <v>14</v>
      </c>
      <c r="O11" s="10">
        <v>15</v>
      </c>
      <c r="P11" s="10">
        <v>16</v>
      </c>
      <c r="Q11" s="11">
        <v>17</v>
      </c>
      <c r="R11" s="6"/>
      <c r="S11" s="6"/>
    </row>
    <row r="12" spans="1:19" s="9" customFormat="1" ht="18.75" customHeight="1" x14ac:dyDescent="0.25">
      <c r="A12" s="63" t="s">
        <v>40</v>
      </c>
      <c r="B12" s="64"/>
      <c r="C12" s="64"/>
      <c r="D12" s="64"/>
      <c r="E12" s="65"/>
      <c r="F12" s="27">
        <v>7</v>
      </c>
      <c r="G12" s="60" t="s">
        <v>0</v>
      </c>
      <c r="H12" s="33">
        <f>H14+H20+H26+H29+H32+H35+H38</f>
        <v>31241.31</v>
      </c>
      <c r="I12" s="27">
        <f>I14+I20+I26+I29+I32+I35+I38</f>
        <v>852</v>
      </c>
      <c r="J12" s="60" t="s">
        <v>0</v>
      </c>
      <c r="K12" s="32" t="s">
        <v>0</v>
      </c>
      <c r="L12" s="33">
        <f>L14+L20+L26+L29+L32+L35+L38</f>
        <v>24822789.210000001</v>
      </c>
      <c r="M12" s="33">
        <f>M14+M20+M26+M29+M32+M35+M38</f>
        <v>22944292</v>
      </c>
      <c r="N12" s="33">
        <f>N14+N20+N26+N29+N32+N35+N38</f>
        <v>0</v>
      </c>
      <c r="O12" s="33">
        <f>O14+O20+O26+O29+O32+O35+O38+O13</f>
        <v>1784999.996</v>
      </c>
      <c r="P12" s="33">
        <f>P14+P20+P26+P29+P32+P35+P38</f>
        <v>93924.853999999992</v>
      </c>
      <c r="Q12" s="26">
        <f t="shared" ref="Q12:Q18" si="0">M12+N12+O12+P12</f>
        <v>24823216.849999998</v>
      </c>
      <c r="R12" s="30"/>
    </row>
    <row r="13" spans="1:19" s="7" customFormat="1" ht="18.75" customHeight="1" x14ac:dyDescent="0.25">
      <c r="A13" s="63" t="s">
        <v>39</v>
      </c>
      <c r="B13" s="64"/>
      <c r="C13" s="64"/>
      <c r="D13" s="64"/>
      <c r="E13" s="64"/>
      <c r="F13" s="64"/>
      <c r="G13" s="64"/>
      <c r="H13" s="64"/>
      <c r="I13" s="65"/>
      <c r="J13" s="60" t="s">
        <v>0</v>
      </c>
      <c r="K13" s="32" t="s">
        <v>0</v>
      </c>
      <c r="L13" s="49"/>
      <c r="M13" s="49"/>
      <c r="N13" s="49"/>
      <c r="O13" s="50">
        <v>427.64</v>
      </c>
      <c r="P13" s="49"/>
      <c r="Q13" s="26">
        <f t="shared" si="0"/>
        <v>427.64</v>
      </c>
    </row>
    <row r="14" spans="1:19" s="8" customFormat="1" ht="18.75" customHeight="1" x14ac:dyDescent="0.25">
      <c r="A14" s="56">
        <v>1</v>
      </c>
      <c r="B14" s="35">
        <v>71953000</v>
      </c>
      <c r="C14" s="28" t="s">
        <v>1</v>
      </c>
      <c r="D14" s="28" t="s">
        <v>1</v>
      </c>
      <c r="E14" s="28" t="s">
        <v>21</v>
      </c>
      <c r="F14" s="29">
        <v>20</v>
      </c>
      <c r="G14" s="36" t="s">
        <v>17</v>
      </c>
      <c r="H14" s="37">
        <v>3570.28</v>
      </c>
      <c r="I14" s="27">
        <v>145</v>
      </c>
      <c r="J14" s="61" t="s">
        <v>18</v>
      </c>
      <c r="K14" s="32" t="s">
        <v>0</v>
      </c>
      <c r="L14" s="51">
        <f>L15+L16+L17+L18+L19</f>
        <v>5543927</v>
      </c>
      <c r="M14" s="51">
        <f>M15+M16+M17+M18+M19</f>
        <v>5543927</v>
      </c>
      <c r="N14" s="51">
        <f t="shared" ref="N14:P14" si="1">N15+N16+N17+N18+N19</f>
        <v>0</v>
      </c>
      <c r="O14" s="51">
        <f t="shared" si="1"/>
        <v>0</v>
      </c>
      <c r="P14" s="51">
        <f t="shared" si="1"/>
        <v>0</v>
      </c>
      <c r="Q14" s="26">
        <f t="shared" si="0"/>
        <v>5543927</v>
      </c>
    </row>
    <row r="15" spans="1:19" s="6" customFormat="1" ht="31.5" customHeight="1" x14ac:dyDescent="0.25">
      <c r="A15" s="57"/>
      <c r="B15" s="35">
        <v>71953000</v>
      </c>
      <c r="C15" s="28" t="s">
        <v>1</v>
      </c>
      <c r="D15" s="28"/>
      <c r="E15" s="28"/>
      <c r="F15" s="29"/>
      <c r="G15" s="36"/>
      <c r="H15" s="38"/>
      <c r="I15" s="27"/>
      <c r="J15" s="61" t="s">
        <v>30</v>
      </c>
      <c r="K15" s="25" t="s">
        <v>31</v>
      </c>
      <c r="L15" s="51">
        <v>914612</v>
      </c>
      <c r="M15" s="51">
        <f>L15</f>
        <v>914612</v>
      </c>
      <c r="N15" s="51"/>
      <c r="O15" s="51"/>
      <c r="P15" s="51"/>
      <c r="Q15" s="26">
        <f t="shared" si="0"/>
        <v>914612</v>
      </c>
    </row>
    <row r="16" spans="1:19" s="5" customFormat="1" ht="31.5" customHeight="1" x14ac:dyDescent="0.25">
      <c r="A16" s="57"/>
      <c r="B16" s="35">
        <v>71953000</v>
      </c>
      <c r="C16" s="28" t="s">
        <v>1</v>
      </c>
      <c r="D16" s="28"/>
      <c r="E16" s="28"/>
      <c r="F16" s="29"/>
      <c r="G16" s="36"/>
      <c r="H16" s="38"/>
      <c r="I16" s="27"/>
      <c r="J16" s="61" t="s">
        <v>32</v>
      </c>
      <c r="K16" s="25" t="s">
        <v>33</v>
      </c>
      <c r="L16" s="51">
        <v>1657041</v>
      </c>
      <c r="M16" s="51">
        <f t="shared" ref="M16:M19" si="2">L16</f>
        <v>1657041</v>
      </c>
      <c r="N16" s="51"/>
      <c r="O16" s="51"/>
      <c r="P16" s="51"/>
      <c r="Q16" s="26">
        <f t="shared" si="0"/>
        <v>1657041</v>
      </c>
    </row>
    <row r="17" spans="1:17" s="8" customFormat="1" ht="31.5" customHeight="1" x14ac:dyDescent="0.25">
      <c r="A17" s="57"/>
      <c r="B17" s="35">
        <v>71953000</v>
      </c>
      <c r="C17" s="28" t="s">
        <v>1</v>
      </c>
      <c r="D17" s="28"/>
      <c r="E17" s="28"/>
      <c r="F17" s="29"/>
      <c r="G17" s="36"/>
      <c r="H17" s="38"/>
      <c r="I17" s="27"/>
      <c r="J17" s="61" t="s">
        <v>28</v>
      </c>
      <c r="K17" s="25" t="s">
        <v>29</v>
      </c>
      <c r="L17" s="51">
        <v>1008316</v>
      </c>
      <c r="M17" s="51">
        <f t="shared" si="2"/>
        <v>1008316</v>
      </c>
      <c r="N17" s="51"/>
      <c r="O17" s="51"/>
      <c r="P17" s="51"/>
      <c r="Q17" s="26">
        <f t="shared" si="0"/>
        <v>1008316</v>
      </c>
    </row>
    <row r="18" spans="1:17" s="8" customFormat="1" ht="31.5" customHeight="1" x14ac:dyDescent="0.25">
      <c r="A18" s="57"/>
      <c r="B18" s="35">
        <v>71953000</v>
      </c>
      <c r="C18" s="28" t="s">
        <v>1</v>
      </c>
      <c r="D18" s="28"/>
      <c r="E18" s="28"/>
      <c r="F18" s="29"/>
      <c r="G18" s="36"/>
      <c r="H18" s="38"/>
      <c r="I18" s="27"/>
      <c r="J18" s="61" t="s">
        <v>26</v>
      </c>
      <c r="K18" s="25" t="s">
        <v>27</v>
      </c>
      <c r="L18" s="51">
        <v>1963958</v>
      </c>
      <c r="M18" s="51">
        <f>L18</f>
        <v>1963958</v>
      </c>
      <c r="N18" s="51"/>
      <c r="O18" s="51"/>
      <c r="P18" s="51"/>
      <c r="Q18" s="26">
        <f t="shared" si="0"/>
        <v>1963958</v>
      </c>
    </row>
    <row r="19" spans="1:17" s="5" customFormat="1" ht="18" customHeight="1" x14ac:dyDescent="0.25">
      <c r="A19" s="58"/>
      <c r="B19" s="35">
        <v>71953000</v>
      </c>
      <c r="C19" s="28" t="s">
        <v>1</v>
      </c>
      <c r="D19" s="28"/>
      <c r="E19" s="28"/>
      <c r="F19" s="29"/>
      <c r="G19" s="36"/>
      <c r="H19" s="38"/>
      <c r="I19" s="27"/>
      <c r="J19" s="61" t="s">
        <v>23</v>
      </c>
      <c r="K19" s="31" t="s">
        <v>36</v>
      </c>
      <c r="L19" s="51">
        <v>0</v>
      </c>
      <c r="M19" s="51">
        <f t="shared" si="2"/>
        <v>0</v>
      </c>
      <c r="N19" s="52"/>
      <c r="O19" s="52"/>
      <c r="P19" s="52"/>
      <c r="Q19" s="26">
        <f t="shared" ref="Q19" si="3">M19+N19+O19+P19</f>
        <v>0</v>
      </c>
    </row>
    <row r="20" spans="1:17" s="4" customFormat="1" ht="15.75" customHeight="1" x14ac:dyDescent="0.25">
      <c r="A20" s="56">
        <v>2</v>
      </c>
      <c r="B20" s="35">
        <v>71953000</v>
      </c>
      <c r="C20" s="28" t="s">
        <v>1</v>
      </c>
      <c r="D20" s="28" t="s">
        <v>1</v>
      </c>
      <c r="E20" s="28" t="s">
        <v>21</v>
      </c>
      <c r="F20" s="29">
        <v>22</v>
      </c>
      <c r="G20" s="36" t="s">
        <v>17</v>
      </c>
      <c r="H20" s="37">
        <v>4334.9399999999996</v>
      </c>
      <c r="I20" s="27">
        <v>91</v>
      </c>
      <c r="J20" s="61" t="s">
        <v>18</v>
      </c>
      <c r="K20" s="32" t="s">
        <v>0</v>
      </c>
      <c r="L20" s="51">
        <f>L21+L22+L23+L24+L25</f>
        <v>9703528</v>
      </c>
      <c r="M20" s="51">
        <f>M21+M22+M23+M25+M24</f>
        <v>9703528</v>
      </c>
      <c r="N20" s="51">
        <f t="shared" ref="N20:P20" si="4">N21+N22+N23+N25</f>
        <v>0</v>
      </c>
      <c r="O20" s="51">
        <f t="shared" si="4"/>
        <v>0</v>
      </c>
      <c r="P20" s="51">
        <f t="shared" si="4"/>
        <v>0</v>
      </c>
      <c r="Q20" s="26">
        <f t="shared" ref="Q20:Q28" si="5">M20+N20+O20+P20</f>
        <v>9703528</v>
      </c>
    </row>
    <row r="21" spans="1:17" s="4" customFormat="1" ht="31.5" customHeight="1" x14ac:dyDescent="0.25">
      <c r="A21" s="57"/>
      <c r="B21" s="35">
        <v>71953000</v>
      </c>
      <c r="C21" s="28" t="s">
        <v>1</v>
      </c>
      <c r="D21" s="28"/>
      <c r="E21" s="28"/>
      <c r="F21" s="29"/>
      <c r="G21" s="36"/>
      <c r="H21" s="38"/>
      <c r="I21" s="27"/>
      <c r="J21" s="61" t="s">
        <v>30</v>
      </c>
      <c r="K21" s="25" t="s">
        <v>31</v>
      </c>
      <c r="L21" s="51">
        <v>1120785</v>
      </c>
      <c r="M21" s="51">
        <f t="shared" ref="M21:M25" si="6">L21</f>
        <v>1120785</v>
      </c>
      <c r="N21" s="51"/>
      <c r="O21" s="51"/>
      <c r="P21" s="51"/>
      <c r="Q21" s="26">
        <f t="shared" si="5"/>
        <v>1120785</v>
      </c>
    </row>
    <row r="22" spans="1:17" s="5" customFormat="1" ht="31.5" customHeight="1" x14ac:dyDescent="0.25">
      <c r="A22" s="57"/>
      <c r="B22" s="35">
        <v>71953000</v>
      </c>
      <c r="C22" s="28" t="s">
        <v>1</v>
      </c>
      <c r="D22" s="28"/>
      <c r="E22" s="28"/>
      <c r="F22" s="29"/>
      <c r="G22" s="36"/>
      <c r="H22" s="38"/>
      <c r="I22" s="27"/>
      <c r="J22" s="61" t="s">
        <v>32</v>
      </c>
      <c r="K22" s="25" t="s">
        <v>33</v>
      </c>
      <c r="L22" s="51">
        <v>5003906</v>
      </c>
      <c r="M22" s="51">
        <f t="shared" si="6"/>
        <v>5003906</v>
      </c>
      <c r="N22" s="51"/>
      <c r="O22" s="51"/>
      <c r="P22" s="51"/>
      <c r="Q22" s="26">
        <f t="shared" si="5"/>
        <v>5003906</v>
      </c>
    </row>
    <row r="23" spans="1:17" s="4" customFormat="1" ht="31.5" customHeight="1" x14ac:dyDescent="0.25">
      <c r="A23" s="62"/>
      <c r="B23" s="35">
        <v>71953000</v>
      </c>
      <c r="C23" s="28" t="s">
        <v>1</v>
      </c>
      <c r="D23" s="28"/>
      <c r="E23" s="28"/>
      <c r="F23" s="29"/>
      <c r="G23" s="36"/>
      <c r="H23" s="38"/>
      <c r="I23" s="27"/>
      <c r="J23" s="61" t="s">
        <v>28</v>
      </c>
      <c r="K23" s="25" t="s">
        <v>29</v>
      </c>
      <c r="L23" s="51">
        <v>1389892</v>
      </c>
      <c r="M23" s="51">
        <f t="shared" si="6"/>
        <v>1389892</v>
      </c>
      <c r="N23" s="51"/>
      <c r="O23" s="51"/>
      <c r="P23" s="51"/>
      <c r="Q23" s="26">
        <f t="shared" si="5"/>
        <v>1389892</v>
      </c>
    </row>
    <row r="24" spans="1:17" s="5" customFormat="1" ht="31.5" customHeight="1" x14ac:dyDescent="0.25">
      <c r="A24" s="62"/>
      <c r="B24" s="35">
        <v>71953000</v>
      </c>
      <c r="C24" s="28" t="s">
        <v>1</v>
      </c>
      <c r="D24" s="28"/>
      <c r="E24" s="28"/>
      <c r="F24" s="29"/>
      <c r="G24" s="36"/>
      <c r="H24" s="38"/>
      <c r="I24" s="27"/>
      <c r="J24" s="61" t="s">
        <v>26</v>
      </c>
      <c r="K24" s="31" t="s">
        <v>27</v>
      </c>
      <c r="L24" s="51">
        <v>2188945</v>
      </c>
      <c r="M24" s="51">
        <f t="shared" si="6"/>
        <v>2188945</v>
      </c>
      <c r="N24" s="52"/>
      <c r="O24" s="52"/>
      <c r="P24" s="52"/>
      <c r="Q24" s="26">
        <f t="shared" si="5"/>
        <v>2188945</v>
      </c>
    </row>
    <row r="25" spans="1:17" s="5" customFormat="1" ht="18.75" customHeight="1" x14ac:dyDescent="0.25">
      <c r="A25" s="62"/>
      <c r="B25" s="35">
        <v>71953000</v>
      </c>
      <c r="C25" s="28" t="s">
        <v>1</v>
      </c>
      <c r="D25" s="28"/>
      <c r="E25" s="28"/>
      <c r="F25" s="29"/>
      <c r="G25" s="36"/>
      <c r="H25" s="38"/>
      <c r="I25" s="27"/>
      <c r="J25" s="61" t="s">
        <v>23</v>
      </c>
      <c r="K25" s="31" t="s">
        <v>36</v>
      </c>
      <c r="L25" s="51">
        <v>0</v>
      </c>
      <c r="M25" s="51">
        <f t="shared" si="6"/>
        <v>0</v>
      </c>
      <c r="N25" s="52"/>
      <c r="O25" s="52"/>
      <c r="P25" s="52"/>
      <c r="Q25" s="26">
        <f t="shared" si="5"/>
        <v>0</v>
      </c>
    </row>
    <row r="26" spans="1:17" s="4" customFormat="1" ht="15.75" customHeight="1" x14ac:dyDescent="0.25">
      <c r="A26" s="56">
        <v>3</v>
      </c>
      <c r="B26" s="60">
        <v>71953000</v>
      </c>
      <c r="C26" s="28" t="s">
        <v>1</v>
      </c>
      <c r="D26" s="28" t="s">
        <v>1</v>
      </c>
      <c r="E26" s="28" t="s">
        <v>34</v>
      </c>
      <c r="F26" s="29">
        <v>65</v>
      </c>
      <c r="G26" s="36" t="s">
        <v>17</v>
      </c>
      <c r="H26" s="37">
        <v>5140</v>
      </c>
      <c r="I26" s="27">
        <v>153</v>
      </c>
      <c r="J26" s="61" t="s">
        <v>18</v>
      </c>
      <c r="K26" s="32" t="s">
        <v>0</v>
      </c>
      <c r="L26" s="51">
        <f>L27+L28</f>
        <v>7596837</v>
      </c>
      <c r="M26" s="51">
        <f>M27+M28</f>
        <v>7596837</v>
      </c>
      <c r="N26" s="51">
        <f t="shared" ref="N26:P26" si="7">N27+N28</f>
        <v>0</v>
      </c>
      <c r="O26" s="51">
        <f t="shared" si="7"/>
        <v>0</v>
      </c>
      <c r="P26" s="51">
        <f t="shared" si="7"/>
        <v>0</v>
      </c>
      <c r="Q26" s="26">
        <f t="shared" si="5"/>
        <v>7596837</v>
      </c>
    </row>
    <row r="27" spans="1:17" s="4" customFormat="1" ht="15.75" customHeight="1" x14ac:dyDescent="0.25">
      <c r="A27" s="57"/>
      <c r="B27" s="60">
        <v>71953000</v>
      </c>
      <c r="C27" s="28" t="s">
        <v>1</v>
      </c>
      <c r="D27" s="28"/>
      <c r="E27" s="28"/>
      <c r="F27" s="29"/>
      <c r="G27" s="36"/>
      <c r="H27" s="38"/>
      <c r="I27" s="27"/>
      <c r="J27" s="61" t="s">
        <v>24</v>
      </c>
      <c r="K27" s="25" t="s">
        <v>25</v>
      </c>
      <c r="L27" s="51">
        <v>7596837</v>
      </c>
      <c r="M27" s="51">
        <f>L27</f>
        <v>7596837</v>
      </c>
      <c r="N27" s="51"/>
      <c r="O27" s="52"/>
      <c r="P27" s="52"/>
      <c r="Q27" s="26">
        <f t="shared" si="5"/>
        <v>7596837</v>
      </c>
    </row>
    <row r="28" spans="1:17" s="5" customFormat="1" ht="18.75" customHeight="1" x14ac:dyDescent="0.25">
      <c r="A28" s="58"/>
      <c r="B28" s="60">
        <v>71953000</v>
      </c>
      <c r="C28" s="28" t="s">
        <v>1</v>
      </c>
      <c r="D28" s="28"/>
      <c r="E28" s="28"/>
      <c r="F28" s="29"/>
      <c r="G28" s="36"/>
      <c r="H28" s="38"/>
      <c r="I28" s="27"/>
      <c r="J28" s="61" t="s">
        <v>23</v>
      </c>
      <c r="K28" s="31" t="s">
        <v>36</v>
      </c>
      <c r="L28" s="51">
        <v>0</v>
      </c>
      <c r="M28" s="51">
        <f>L28</f>
        <v>0</v>
      </c>
      <c r="N28" s="52"/>
      <c r="O28" s="52"/>
      <c r="P28" s="52"/>
      <c r="Q28" s="26">
        <f t="shared" si="5"/>
        <v>0</v>
      </c>
    </row>
    <row r="29" spans="1:17" s="4" customFormat="1" ht="15.75" customHeight="1" x14ac:dyDescent="0.25">
      <c r="A29" s="56">
        <v>4</v>
      </c>
      <c r="B29" s="60">
        <v>71953000</v>
      </c>
      <c r="C29" s="28" t="s">
        <v>1</v>
      </c>
      <c r="D29" s="28" t="s">
        <v>1</v>
      </c>
      <c r="E29" s="28" t="s">
        <v>22</v>
      </c>
      <c r="F29" s="29" t="s">
        <v>38</v>
      </c>
      <c r="G29" s="36" t="s">
        <v>17</v>
      </c>
      <c r="H29" s="37">
        <v>2729.64</v>
      </c>
      <c r="I29" s="27">
        <v>122</v>
      </c>
      <c r="J29" s="61" t="s">
        <v>18</v>
      </c>
      <c r="K29" s="32" t="s">
        <v>0</v>
      </c>
      <c r="L29" s="51">
        <f>L30+L31</f>
        <v>254154.81</v>
      </c>
      <c r="M29" s="51">
        <f t="shared" ref="M29:P29" si="8">M30+M31</f>
        <v>20000</v>
      </c>
      <c r="N29" s="51">
        <f t="shared" si="8"/>
        <v>0</v>
      </c>
      <c r="O29" s="51">
        <f t="shared" si="8"/>
        <v>222447.07</v>
      </c>
      <c r="P29" s="51">
        <f t="shared" si="8"/>
        <v>11707.74</v>
      </c>
      <c r="Q29" s="26">
        <f t="shared" ref="Q29:Q40" si="9">M29+N29+O29+P29</f>
        <v>254154.81</v>
      </c>
    </row>
    <row r="30" spans="1:17" s="4" customFormat="1" ht="51.75" customHeight="1" x14ac:dyDescent="0.25">
      <c r="A30" s="57"/>
      <c r="B30" s="60">
        <v>71953000</v>
      </c>
      <c r="C30" s="28" t="s">
        <v>1</v>
      </c>
      <c r="D30" s="28"/>
      <c r="E30" s="28"/>
      <c r="F30" s="29"/>
      <c r="G30" s="36"/>
      <c r="H30" s="38"/>
      <c r="I30" s="27"/>
      <c r="J30" s="61" t="s">
        <v>20</v>
      </c>
      <c r="K30" s="39" t="s">
        <v>19</v>
      </c>
      <c r="L30" s="51">
        <v>234154.81</v>
      </c>
      <c r="M30" s="51"/>
      <c r="N30" s="52"/>
      <c r="O30" s="49">
        <f>ROUND(L30*0.95,2)</f>
        <v>222447.07</v>
      </c>
      <c r="P30" s="49">
        <f>ROUND(L30*0.05,2)</f>
        <v>11707.74</v>
      </c>
      <c r="Q30" s="26">
        <f t="shared" si="9"/>
        <v>234154.81</v>
      </c>
    </row>
    <row r="31" spans="1:17" s="5" customFormat="1" ht="110.25" customHeight="1" x14ac:dyDescent="0.25">
      <c r="A31" s="58"/>
      <c r="B31" s="60">
        <v>71953000</v>
      </c>
      <c r="C31" s="28" t="s">
        <v>1</v>
      </c>
      <c r="D31" s="28"/>
      <c r="E31" s="28"/>
      <c r="F31" s="29"/>
      <c r="G31" s="36"/>
      <c r="H31" s="38"/>
      <c r="I31" s="27"/>
      <c r="J31" s="61" t="s">
        <v>43</v>
      </c>
      <c r="K31" s="25" t="s">
        <v>37</v>
      </c>
      <c r="L31" s="51">
        <v>20000</v>
      </c>
      <c r="M31" s="51">
        <v>20000</v>
      </c>
      <c r="N31" s="52"/>
      <c r="O31" s="52"/>
      <c r="P31" s="52"/>
      <c r="Q31" s="26">
        <f t="shared" si="9"/>
        <v>20000</v>
      </c>
    </row>
    <row r="32" spans="1:17" s="4" customFormat="1" ht="15.75" customHeight="1" x14ac:dyDescent="0.25">
      <c r="A32" s="56">
        <v>5</v>
      </c>
      <c r="B32" s="60">
        <v>71953000</v>
      </c>
      <c r="C32" s="28" t="s">
        <v>1</v>
      </c>
      <c r="D32" s="28" t="s">
        <v>1</v>
      </c>
      <c r="E32" s="28" t="s">
        <v>22</v>
      </c>
      <c r="F32" s="29">
        <v>8</v>
      </c>
      <c r="G32" s="36" t="s">
        <v>17</v>
      </c>
      <c r="H32" s="37">
        <v>9611.82</v>
      </c>
      <c r="I32" s="27">
        <v>195</v>
      </c>
      <c r="J32" s="61" t="s">
        <v>18</v>
      </c>
      <c r="K32" s="32" t="s">
        <v>0</v>
      </c>
      <c r="L32" s="51">
        <f>L33+L34</f>
        <v>978412.09</v>
      </c>
      <c r="M32" s="51">
        <f t="shared" ref="M32:P32" si="10">M33+M34</f>
        <v>40000</v>
      </c>
      <c r="N32" s="51">
        <f t="shared" si="10"/>
        <v>0</v>
      </c>
      <c r="O32" s="51">
        <f t="shared" si="10"/>
        <v>891491.49</v>
      </c>
      <c r="P32" s="51">
        <f t="shared" si="10"/>
        <v>46920.6</v>
      </c>
      <c r="Q32" s="26">
        <f t="shared" si="9"/>
        <v>978412.09</v>
      </c>
    </row>
    <row r="33" spans="1:17" s="4" customFormat="1" ht="51.75" customHeight="1" x14ac:dyDescent="0.25">
      <c r="A33" s="57"/>
      <c r="B33" s="60">
        <v>71953000</v>
      </c>
      <c r="C33" s="28" t="s">
        <v>1</v>
      </c>
      <c r="D33" s="28"/>
      <c r="E33" s="28"/>
      <c r="F33" s="29"/>
      <c r="G33" s="36"/>
      <c r="H33" s="38"/>
      <c r="I33" s="27"/>
      <c r="J33" s="61" t="s">
        <v>20</v>
      </c>
      <c r="K33" s="39" t="s">
        <v>19</v>
      </c>
      <c r="L33" s="51">
        <v>938412.09</v>
      </c>
      <c r="M33" s="51"/>
      <c r="N33" s="52"/>
      <c r="O33" s="49">
        <f>ROUND(L33*0.95,2)</f>
        <v>891491.49</v>
      </c>
      <c r="P33" s="49">
        <f>ROUND(L33*0.05,2)</f>
        <v>46920.6</v>
      </c>
      <c r="Q33" s="26">
        <f t="shared" si="9"/>
        <v>938412.09</v>
      </c>
    </row>
    <row r="34" spans="1:17" s="5" customFormat="1" ht="110.25" customHeight="1" x14ac:dyDescent="0.25">
      <c r="A34" s="58"/>
      <c r="B34" s="60">
        <v>71953000</v>
      </c>
      <c r="C34" s="28" t="s">
        <v>1</v>
      </c>
      <c r="D34" s="28"/>
      <c r="E34" s="28"/>
      <c r="F34" s="29"/>
      <c r="G34" s="36"/>
      <c r="H34" s="38"/>
      <c r="I34" s="27"/>
      <c r="J34" s="61" t="s">
        <v>43</v>
      </c>
      <c r="K34" s="25" t="s">
        <v>37</v>
      </c>
      <c r="L34" s="51">
        <v>40000</v>
      </c>
      <c r="M34" s="51">
        <v>40000</v>
      </c>
      <c r="N34" s="52"/>
      <c r="O34" s="52"/>
      <c r="P34" s="52"/>
      <c r="Q34" s="26">
        <f t="shared" si="9"/>
        <v>40000</v>
      </c>
    </row>
    <row r="35" spans="1:17" s="6" customFormat="1" ht="18.75" customHeight="1" x14ac:dyDescent="0.25">
      <c r="A35" s="56">
        <v>6</v>
      </c>
      <c r="B35" s="60">
        <v>71953000</v>
      </c>
      <c r="C35" s="28" t="s">
        <v>1</v>
      </c>
      <c r="D35" s="28" t="s">
        <v>1</v>
      </c>
      <c r="E35" s="28" t="s">
        <v>35</v>
      </c>
      <c r="F35" s="29">
        <v>30</v>
      </c>
      <c r="G35" s="40" t="s">
        <v>17</v>
      </c>
      <c r="H35" s="37">
        <v>4231.93</v>
      </c>
      <c r="I35" s="27">
        <v>114</v>
      </c>
      <c r="J35" s="61" t="s">
        <v>18</v>
      </c>
      <c r="K35" s="32" t="s">
        <v>0</v>
      </c>
      <c r="L35" s="51">
        <f t="shared" ref="L35:P35" si="11">L36+L37</f>
        <v>586329.03</v>
      </c>
      <c r="M35" s="51">
        <f t="shared" si="11"/>
        <v>20000</v>
      </c>
      <c r="N35" s="51">
        <f t="shared" si="11"/>
        <v>0</v>
      </c>
      <c r="O35" s="51">
        <f t="shared" si="11"/>
        <v>538012.57999999996</v>
      </c>
      <c r="P35" s="51">
        <f t="shared" si="11"/>
        <v>28316.45</v>
      </c>
      <c r="Q35" s="26">
        <f t="shared" si="9"/>
        <v>586329.02999999991</v>
      </c>
    </row>
    <row r="36" spans="1:17" s="6" customFormat="1" ht="51.75" customHeight="1" x14ac:dyDescent="0.25">
      <c r="A36" s="57"/>
      <c r="B36" s="60">
        <v>71953000</v>
      </c>
      <c r="C36" s="28" t="s">
        <v>1</v>
      </c>
      <c r="D36" s="28"/>
      <c r="E36" s="28"/>
      <c r="F36" s="29"/>
      <c r="G36" s="36"/>
      <c r="H36" s="38"/>
      <c r="I36" s="27"/>
      <c r="J36" s="61" t="s">
        <v>20</v>
      </c>
      <c r="K36" s="39" t="s">
        <v>19</v>
      </c>
      <c r="L36" s="51">
        <v>566329.03</v>
      </c>
      <c r="M36" s="51"/>
      <c r="N36" s="52"/>
      <c r="O36" s="49">
        <f>ROUND(L36*0.95,2)</f>
        <v>538012.57999999996</v>
      </c>
      <c r="P36" s="49">
        <f>ROUND(L36*0.05,2)</f>
        <v>28316.45</v>
      </c>
      <c r="Q36" s="26">
        <f t="shared" si="9"/>
        <v>566329.02999999991</v>
      </c>
    </row>
    <row r="37" spans="1:17" s="6" customFormat="1" ht="110.25" customHeight="1" x14ac:dyDescent="0.25">
      <c r="A37" s="58"/>
      <c r="B37" s="60">
        <v>71953000</v>
      </c>
      <c r="C37" s="28" t="s">
        <v>1</v>
      </c>
      <c r="D37" s="28"/>
      <c r="E37" s="28"/>
      <c r="F37" s="29"/>
      <c r="G37" s="36"/>
      <c r="H37" s="38"/>
      <c r="I37" s="27"/>
      <c r="J37" s="61" t="s">
        <v>43</v>
      </c>
      <c r="K37" s="25" t="s">
        <v>37</v>
      </c>
      <c r="L37" s="51">
        <v>20000</v>
      </c>
      <c r="M37" s="51">
        <v>20000</v>
      </c>
      <c r="N37" s="52"/>
      <c r="O37" s="52"/>
      <c r="P37" s="52"/>
      <c r="Q37" s="26">
        <f t="shared" si="9"/>
        <v>20000</v>
      </c>
    </row>
    <row r="38" spans="1:17" s="6" customFormat="1" ht="18.75" customHeight="1" x14ac:dyDescent="0.25">
      <c r="A38" s="56">
        <v>7</v>
      </c>
      <c r="B38" s="35">
        <v>71953000</v>
      </c>
      <c r="C38" s="28" t="s">
        <v>1</v>
      </c>
      <c r="D38" s="28" t="s">
        <v>1</v>
      </c>
      <c r="E38" s="28" t="s">
        <v>22</v>
      </c>
      <c r="F38" s="29">
        <v>4</v>
      </c>
      <c r="G38" s="40" t="s">
        <v>17</v>
      </c>
      <c r="H38" s="37">
        <v>1622.7</v>
      </c>
      <c r="I38" s="27">
        <v>32</v>
      </c>
      <c r="J38" s="61" t="s">
        <v>18</v>
      </c>
      <c r="K38" s="39" t="s">
        <v>0</v>
      </c>
      <c r="L38" s="51">
        <f>L39+L40</f>
        <v>159601.28</v>
      </c>
      <c r="M38" s="51">
        <f t="shared" ref="M38:P38" si="12">M39+M40</f>
        <v>20000</v>
      </c>
      <c r="N38" s="51">
        <f t="shared" si="12"/>
        <v>0</v>
      </c>
      <c r="O38" s="51">
        <f t="shared" si="12"/>
        <v>132621.21599999999</v>
      </c>
      <c r="P38" s="51">
        <f t="shared" si="12"/>
        <v>6980.0640000000003</v>
      </c>
      <c r="Q38" s="26">
        <f t="shared" si="9"/>
        <v>159601.28</v>
      </c>
    </row>
    <row r="39" spans="1:17" s="8" customFormat="1" ht="51.75" customHeight="1" x14ac:dyDescent="0.25">
      <c r="A39" s="57"/>
      <c r="B39" s="35">
        <v>71953000</v>
      </c>
      <c r="C39" s="28" t="s">
        <v>1</v>
      </c>
      <c r="D39" s="59"/>
      <c r="E39" s="61"/>
      <c r="F39" s="27"/>
      <c r="G39" s="60"/>
      <c r="H39" s="41"/>
      <c r="I39" s="27"/>
      <c r="J39" s="61" t="s">
        <v>20</v>
      </c>
      <c r="K39" s="42" t="s">
        <v>19</v>
      </c>
      <c r="L39" s="34">
        <v>139601.28</v>
      </c>
      <c r="M39" s="34"/>
      <c r="N39" s="53"/>
      <c r="O39" s="49">
        <f>L39*0.95</f>
        <v>132621.21599999999</v>
      </c>
      <c r="P39" s="49">
        <f>L39*0.05</f>
        <v>6980.0640000000003</v>
      </c>
      <c r="Q39" s="26">
        <f t="shared" si="9"/>
        <v>139601.28</v>
      </c>
    </row>
    <row r="40" spans="1:17" s="8" customFormat="1" ht="110.25" customHeight="1" x14ac:dyDescent="0.25">
      <c r="A40" s="58"/>
      <c r="B40" s="35">
        <v>71953000</v>
      </c>
      <c r="C40" s="28" t="s">
        <v>1</v>
      </c>
      <c r="D40" s="59"/>
      <c r="E40" s="61"/>
      <c r="F40" s="27"/>
      <c r="G40" s="60"/>
      <c r="H40" s="41"/>
      <c r="I40" s="27"/>
      <c r="J40" s="61" t="s">
        <v>43</v>
      </c>
      <c r="K40" s="25" t="s">
        <v>37</v>
      </c>
      <c r="L40" s="34">
        <v>20000</v>
      </c>
      <c r="M40" s="34">
        <f>L40</f>
        <v>20000</v>
      </c>
      <c r="N40" s="53"/>
      <c r="O40" s="54"/>
      <c r="P40" s="55"/>
      <c r="Q40" s="26">
        <f t="shared" si="9"/>
        <v>20000</v>
      </c>
    </row>
    <row r="41" spans="1:17" ht="26.25" x14ac:dyDescent="0.25">
      <c r="Q41" s="13"/>
    </row>
  </sheetData>
  <autoFilter ref="A11:BL40"/>
  <mergeCells count="24">
    <mergeCell ref="A23:A25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12:E12"/>
    <mergeCell ref="A13:I13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2020-12-29T06:59:22Z</dcterms:modified>
</cp:coreProperties>
</file>