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18-Общий обменник\12. Алыков Р.Ч\От Рабченюка П.Ю\Разбивка по МО для сайта в раздел капитальный ремонт 2020\"/>
    </mc:Choice>
  </mc:AlternateContent>
  <bookViews>
    <workbookView xWindow="0" yWindow="0" windowWidth="28800" windowHeight="11985"/>
  </bookViews>
  <sheets>
    <sheet name="2020-2022" sheetId="1" r:id="rId1"/>
  </sheets>
  <definedNames>
    <definedName name="_xlnm._FilterDatabase" localSheetId="0" hidden="1">'2020-2022'!$A$11:$BL$27</definedName>
    <definedName name="_xlnm.Print_Titles" localSheetId="0">'2020-2022'!$11:$11</definedName>
    <definedName name="_xlnm.Print_Area" localSheetId="0">'2020-2022'!$A$1:$Q$27</definedName>
  </definedNames>
  <calcPr calcId="152511"/>
</workbook>
</file>

<file path=xl/calcChain.xml><?xml version="1.0" encoding="utf-8"?>
<calcChain xmlns="http://schemas.openxmlformats.org/spreadsheetml/2006/main">
  <c r="L25" i="1" l="1"/>
  <c r="L20" i="1" l="1"/>
  <c r="L14" i="1"/>
  <c r="L12" i="1" l="1"/>
  <c r="H12" i="1" l="1"/>
  <c r="O26" i="1" l="1"/>
  <c r="P26" i="1" l="1"/>
  <c r="Q26" i="1" s="1"/>
  <c r="M16" i="1" l="1"/>
  <c r="Q16" i="1" s="1"/>
  <c r="N14" i="1" l="1"/>
  <c r="N25" i="1"/>
  <c r="O25" i="1"/>
  <c r="P25" i="1"/>
  <c r="P24" i="1" l="1"/>
  <c r="O24" i="1"/>
  <c r="P19" i="1"/>
  <c r="P14" i="1" s="1"/>
  <c r="O19" i="1"/>
  <c r="O14" i="1" s="1"/>
  <c r="N20" i="1"/>
  <c r="I12" i="1"/>
  <c r="Q19" i="1" l="1"/>
  <c r="N12" i="1"/>
  <c r="Q13" i="1" l="1"/>
  <c r="O20" i="1"/>
  <c r="O12" i="1" s="1"/>
  <c r="M23" i="1"/>
  <c r="Q23" i="1" s="1"/>
  <c r="M18" i="1"/>
  <c r="Q18" i="1" s="1"/>
  <c r="Q24" i="1" l="1"/>
  <c r="P20" i="1"/>
  <c r="P12" i="1" s="1"/>
  <c r="M22" i="1" l="1"/>
  <c r="Q22" i="1" s="1"/>
  <c r="M17" i="1"/>
  <c r="Q17" i="1" s="1"/>
  <c r="M15" i="1"/>
  <c r="M21" i="1"/>
  <c r="M27" i="1"/>
  <c r="M25" i="1" s="1"/>
  <c r="M14" i="1" l="1"/>
  <c r="M20" i="1"/>
  <c r="Q20" i="1" s="1"/>
  <c r="Q15" i="1"/>
  <c r="Q27" i="1"/>
  <c r="Q25" i="1"/>
  <c r="Q21" i="1"/>
  <c r="M12" i="1" l="1"/>
  <c r="Q12" i="1" s="1"/>
  <c r="Q14" i="1"/>
</calcChain>
</file>

<file path=xl/sharedStrings.xml><?xml version="1.0" encoding="utf-8"?>
<sst xmlns="http://schemas.openxmlformats.org/spreadsheetml/2006/main" count="89" uniqueCount="45">
  <si>
    <t>Х</t>
  </si>
  <si>
    <t>Шурышкарский район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</si>
  <si>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</si>
  <si>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</si>
  <si>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</si>
  <si>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</si>
  <si>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</si>
  <si>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</si>
  <si>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</si>
  <si>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</si>
  <si>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средства иных источников финансирования работ</t>
  </si>
  <si>
    <t xml:space="preserve">№ п/п </t>
  </si>
  <si>
    <t>Количество зарегистрированных жителей (чел.)</t>
  </si>
  <si>
    <t>многоквартирный дом (№, корп.)</t>
  </si>
  <si>
    <t>с. Мужи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</si>
  <si>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</si>
  <si>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</si>
  <si>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</si>
  <si>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КИ</t>
  </si>
  <si>
    <t>итого</t>
  </si>
  <si>
    <t>20</t>
  </si>
  <si>
    <t xml:space="preserve">разработка проектной документации по капитальному ремонту общего имущества в многоквартирном доме
</t>
  </si>
  <si>
    <t>ул. Архангельского</t>
  </si>
  <si>
    <t>ремонт фасада</t>
  </si>
  <si>
    <t>10</t>
  </si>
  <si>
    <t>услуги по строительному контролю</t>
  </si>
  <si>
    <t>ремонт фундамента многоквартирного дома</t>
  </si>
  <si>
    <t>11</t>
  </si>
  <si>
    <t>5 корп. 3</t>
  </si>
  <si>
    <t>3А</t>
  </si>
  <si>
    <t>21</t>
  </si>
  <si>
    <t>96</t>
  </si>
  <si>
    <t>Ассигнования, не распределенные муниципальным образованием Шурышкарский район в 2020 году</t>
  </si>
  <si>
    <t>Итого: муниципальное образование Шурышкарский район за 2020 год</t>
  </si>
  <si>
    <t xml:space="preserve">Перечень работ и (или) услуг по капитальному ремонту общего имущества в многоквартирном доме, включенном в краткосрочный план                                                                                                </t>
  </si>
  <si>
    <t>средства фондов капитального ремонта многоквартирных домов</t>
  </si>
  <si>
    <t xml:space="preserve">проведение проверки на предмет достоверности определения сметной стоимости капитального ремонта или проверки сметной документации на соответствие действующим нормативам в области ценообразования и сметного нормирования
</t>
  </si>
  <si>
    <t>Источники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</si>
  <si>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квартал, микрорайон, проспект, улица, переулок, проезд, поселок (кв., мкр., просп., ул., пер., проезд, пос.)</t>
  </si>
  <si>
    <t>город, поселок городского типа, поселок, село, деревня, населенный пункт 
(г., пгт, пос., с., д., н/п)</t>
  </si>
  <si>
    <t>Общая площадь многоквартир-ного дома (кв. м)</t>
  </si>
  <si>
    <t>конструктив (капитальное исполнение  (далее - КИ))</t>
  </si>
  <si>
    <t>Код ОКТМО муниципаль-ного образования в Ямало-Ненецком автономном округе (№)</t>
  </si>
  <si>
    <t>Наименование муниципального образования в Ямало-Ненецком автономном округе (городской округ, муниципальный район, муниципальный округ)</t>
  </si>
  <si>
    <t>расположенных на территории Ямало-Ненецкого автономного округа,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</si>
</sst>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sz val="20"/>
      <color theme="1"/>
      <name val="PT Astra Serif"/>
      <family val="1"/>
      <charset val="204"/>
    </font>
    <font>
      <sz val="11"/>
      <name val="PT Astra Serif"/>
      <family val="1"/>
      <charset val="204"/>
    </font>
    <font>
      <b/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vertical="top"/>
    </xf>
    <xf numFmtId="0" fontId="0" fillId="2" borderId="0" xfId="0" applyFill="1"/>
    <xf numFmtId="0" fontId="2" fillId="2" borderId="0" xfId="0" applyFont="1" applyFill="1"/>
    <xf numFmtId="3" fontId="6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Alignment="1">
      <alignment vertical="top"/>
    </xf>
    <xf numFmtId="4" fontId="10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9" fillId="0" borderId="0" xfId="0" applyFont="1" applyFill="1" applyAlignment="1">
      <alignment horizontal="center" vertical="top"/>
    </xf>
    <xf numFmtId="4" fontId="9" fillId="0" borderId="0" xfId="0" applyNumberFormat="1" applyFont="1" applyFill="1" applyAlignment="1">
      <alignment horizontal="center" vertical="top"/>
    </xf>
    <xf numFmtId="3" fontId="9" fillId="0" borderId="0" xfId="0" applyNumberFormat="1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0" fillId="2" borderId="0" xfId="0" applyNumberFormat="1" applyFill="1"/>
    <xf numFmtId="4" fontId="7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2" borderId="0" xfId="0" applyFill="1" applyAlignment="1">
      <alignment vertical="top"/>
    </xf>
    <xf numFmtId="49" fontId="5" fillId="2" borderId="1" xfId="1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top"/>
    </xf>
    <xf numFmtId="49" fontId="7" fillId="2" borderId="1" xfId="1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vertical="top"/>
    </xf>
    <xf numFmtId="0" fontId="6" fillId="2" borderId="2" xfId="0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3" fontId="9" fillId="2" borderId="1" xfId="0" applyNumberFormat="1" applyFont="1" applyFill="1" applyBorder="1" applyAlignment="1">
      <alignment horizontal="right" vertical="top" wrapText="1"/>
    </xf>
    <xf numFmtId="3" fontId="6" fillId="2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4" fontId="5" fillId="0" borderId="0" xfId="0" applyNumberFormat="1" applyFont="1" applyFill="1" applyAlignment="1">
      <alignment horizontal="center" vertical="top"/>
    </xf>
    <xf numFmtId="3" fontId="5" fillId="0" borderId="0" xfId="0" applyNumberFormat="1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4" fontId="5" fillId="2" borderId="1" xfId="1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top"/>
    </xf>
    <xf numFmtId="4" fontId="7" fillId="2" borderId="1" xfId="1" applyNumberFormat="1" applyFont="1" applyFill="1" applyBorder="1" applyAlignment="1">
      <alignment horizontal="center" vertical="top" wrapText="1"/>
    </xf>
    <xf numFmtId="4" fontId="7" fillId="2" borderId="0" xfId="0" applyNumberFormat="1" applyFont="1" applyFill="1" applyBorder="1" applyAlignment="1">
      <alignment horizontal="center" vertical="top"/>
    </xf>
    <xf numFmtId="4" fontId="5" fillId="2" borderId="5" xfId="1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center" textRotation="90" wrapText="1"/>
    </xf>
    <xf numFmtId="4" fontId="5" fillId="0" borderId="5" xfId="0" applyNumberFormat="1" applyFont="1" applyFill="1" applyBorder="1" applyAlignment="1">
      <alignment horizontal="center" vertical="center" textRotation="90" wrapText="1"/>
    </xf>
    <xf numFmtId="4" fontId="5" fillId="0" borderId="7" xfId="0" applyNumberFormat="1" applyFont="1" applyFill="1" applyBorder="1" applyAlignment="1">
      <alignment horizontal="center" vertical="center" textRotation="90" wrapText="1"/>
    </xf>
    <xf numFmtId="4" fontId="5" fillId="0" borderId="6" xfId="0" applyNumberFormat="1" applyFont="1" applyFill="1" applyBorder="1" applyAlignment="1">
      <alignment horizontal="center" vertical="center" textRotation="90" wrapText="1"/>
    </xf>
    <xf numFmtId="4" fontId="5" fillId="0" borderId="1" xfId="0" applyNumberFormat="1" applyFont="1" applyFill="1" applyBorder="1" applyAlignment="1">
      <alignment horizontal="center" vertical="center" textRotation="90" wrapText="1"/>
    </xf>
    <xf numFmtId="3" fontId="7" fillId="0" borderId="1" xfId="0" applyNumberFormat="1" applyFont="1" applyFill="1" applyBorder="1" applyAlignment="1">
      <alignment horizontal="center" vertical="top" textRotation="90" wrapText="1"/>
    </xf>
  </cellXfs>
  <cellStyles count="15">
    <cellStyle name="Обычный" xfId="0" builtinId="0"/>
    <cellStyle name="Обычный 10" xfId="2"/>
    <cellStyle name="Обычный 10 2" xfId="13"/>
    <cellStyle name="Обычный 2" xfId="4"/>
    <cellStyle name="Обычный 2 2" xfId="11"/>
    <cellStyle name="Обычный 2 3" xfId="5"/>
    <cellStyle name="Обычный 3" xfId="9"/>
    <cellStyle name="Обычный 4 2" xfId="6"/>
    <cellStyle name="Обычный 4 2 2" xfId="12"/>
    <cellStyle name="Обычный 7" xfId="8"/>
    <cellStyle name="Обычный 9" xfId="3"/>
    <cellStyle name="Финансовый" xfId="1" builtinId="3"/>
    <cellStyle name="Финансовый 2" xfId="7"/>
    <cellStyle name="Финансовый 2 2" xfId="14"/>
    <cellStyle name="Финансов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28"/>
  <sheetViews>
    <sheetView tabSelected="1" view="pageBreakPreview" zoomScale="76" zoomScaleNormal="76" zoomScaleSheetLayoutView="76" zoomScalePageLayoutView="60" workbookViewId="0">
      <selection activeCell="E29" sqref="E29"/>
    </sheetView>
  </sheetViews>
  <sheetFormatPr defaultColWidth="9.140625" defaultRowHeight="15" x14ac:dyDescent="0.25"/>
  <cols>
    <col min="1" max="1" width="5.5703125" style="12" customWidth="1"/>
    <col min="2" max="2" width="14.140625" style="12" customWidth="1"/>
    <col min="3" max="3" width="28.85546875" style="10" customWidth="1"/>
    <col min="4" max="4" width="24.42578125" style="10" customWidth="1"/>
    <col min="5" max="5" width="36" style="10" customWidth="1"/>
    <col min="6" max="6" width="19.42578125" style="13" customWidth="1"/>
    <col min="7" max="7" width="14.28515625" style="12" customWidth="1"/>
    <col min="8" max="8" width="18.7109375" style="8" customWidth="1"/>
    <col min="9" max="9" width="15.5703125" style="14" customWidth="1"/>
    <col min="10" max="10" width="50" style="11" customWidth="1"/>
    <col min="11" max="11" width="10" style="10" customWidth="1"/>
    <col min="12" max="12" width="19.5703125" style="8" customWidth="1"/>
    <col min="13" max="13" width="21.140625" style="8" customWidth="1"/>
    <col min="14" max="14" width="14.7109375" style="8" customWidth="1"/>
    <col min="15" max="15" width="22" style="8" customWidth="1"/>
    <col min="16" max="16" width="21.5703125" style="8" customWidth="1"/>
    <col min="17" max="17" width="19.85546875" style="8" customWidth="1"/>
    <col min="18" max="18" width="21.28515625" style="4" customWidth="1"/>
    <col min="19" max="19" width="9.140625" style="4"/>
    <col min="20" max="16384" width="9.140625" style="2"/>
  </cols>
  <sheetData>
    <row r="1" spans="1:19" ht="11.25" customHeight="1" x14ac:dyDescent="0.25">
      <c r="A1" s="69" t="s">
        <v>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9" ht="9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9" ht="18" customHeight="1" x14ac:dyDescent="0.25">
      <c r="A3" s="70" t="s">
        <v>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9" ht="17.45" customHeight="1" x14ac:dyDescent="0.25">
      <c r="A4" s="70" t="s">
        <v>44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19" ht="11.25" customHeight="1" x14ac:dyDescent="0.25">
      <c r="A5" s="44"/>
      <c r="B5" s="44"/>
      <c r="C5" s="45"/>
      <c r="D5" s="45"/>
      <c r="E5" s="45"/>
      <c r="F5" s="46"/>
      <c r="G5" s="44"/>
      <c r="H5" s="43"/>
      <c r="I5" s="47"/>
      <c r="J5" s="48"/>
      <c r="K5" s="45"/>
      <c r="L5" s="43"/>
      <c r="M5" s="43"/>
      <c r="N5" s="43"/>
      <c r="O5" s="43"/>
      <c r="P5" s="43"/>
      <c r="Q5" s="43"/>
    </row>
    <row r="6" spans="1:19" ht="62.25" customHeight="1" x14ac:dyDescent="0.25">
      <c r="A6" s="72" t="s">
        <v>11</v>
      </c>
      <c r="B6" s="72" t="s">
        <v>42</v>
      </c>
      <c r="C6" s="72" t="s">
        <v>43</v>
      </c>
      <c r="D6" s="74" t="s">
        <v>7</v>
      </c>
      <c r="E6" s="75"/>
      <c r="F6" s="75"/>
      <c r="G6" s="76"/>
      <c r="H6" s="73" t="s">
        <v>40</v>
      </c>
      <c r="I6" s="82" t="s">
        <v>12</v>
      </c>
      <c r="J6" s="72" t="s">
        <v>34</v>
      </c>
      <c r="K6" s="72"/>
      <c r="L6" s="73" t="s">
        <v>17</v>
      </c>
      <c r="M6" s="71" t="s">
        <v>37</v>
      </c>
      <c r="N6" s="71"/>
      <c r="O6" s="71"/>
      <c r="P6" s="71"/>
      <c r="Q6" s="71"/>
    </row>
    <row r="7" spans="1:19" ht="93.75" customHeight="1" x14ac:dyDescent="0.25">
      <c r="A7" s="72"/>
      <c r="B7" s="72"/>
      <c r="C7" s="72"/>
      <c r="D7" s="72" t="s">
        <v>39</v>
      </c>
      <c r="E7" s="72" t="s">
        <v>38</v>
      </c>
      <c r="F7" s="73" t="s">
        <v>13</v>
      </c>
      <c r="G7" s="72" t="s">
        <v>41</v>
      </c>
      <c r="H7" s="73"/>
      <c r="I7" s="82"/>
      <c r="J7" s="72"/>
      <c r="K7" s="72"/>
      <c r="L7" s="73"/>
      <c r="M7" s="77" t="s">
        <v>35</v>
      </c>
      <c r="N7" s="78" t="s">
        <v>10</v>
      </c>
      <c r="O7" s="81" t="s">
        <v>6</v>
      </c>
      <c r="P7" s="81" t="s">
        <v>5</v>
      </c>
      <c r="Q7" s="81" t="s">
        <v>2</v>
      </c>
    </row>
    <row r="8" spans="1:19" ht="70.5" customHeight="1" x14ac:dyDescent="0.25">
      <c r="A8" s="72"/>
      <c r="B8" s="72"/>
      <c r="C8" s="72"/>
      <c r="D8" s="72"/>
      <c r="E8" s="72"/>
      <c r="F8" s="73"/>
      <c r="G8" s="72"/>
      <c r="H8" s="73"/>
      <c r="I8" s="82"/>
      <c r="J8" s="72"/>
      <c r="K8" s="72"/>
      <c r="L8" s="73"/>
      <c r="M8" s="77"/>
      <c r="N8" s="79"/>
      <c r="O8" s="81"/>
      <c r="P8" s="81"/>
      <c r="Q8" s="81"/>
    </row>
    <row r="9" spans="1:19" ht="15.75" customHeight="1" x14ac:dyDescent="0.25">
      <c r="A9" s="72"/>
      <c r="B9" s="72"/>
      <c r="C9" s="72"/>
      <c r="D9" s="72"/>
      <c r="E9" s="72"/>
      <c r="F9" s="73"/>
      <c r="G9" s="72"/>
      <c r="H9" s="73"/>
      <c r="I9" s="82"/>
      <c r="J9" s="72"/>
      <c r="K9" s="72"/>
      <c r="L9" s="73"/>
      <c r="M9" s="77"/>
      <c r="N9" s="80"/>
      <c r="O9" s="81"/>
      <c r="P9" s="81"/>
      <c r="Q9" s="81"/>
    </row>
    <row r="10" spans="1:19" s="3" customFormat="1" ht="51" customHeight="1" x14ac:dyDescent="0.25">
      <c r="A10" s="72"/>
      <c r="B10" s="72"/>
      <c r="C10" s="72"/>
      <c r="D10" s="72"/>
      <c r="E10" s="72"/>
      <c r="F10" s="73"/>
      <c r="G10" s="72"/>
      <c r="H10" s="73"/>
      <c r="I10" s="82"/>
      <c r="J10" s="15" t="s">
        <v>4</v>
      </c>
      <c r="K10" s="16" t="s">
        <v>3</v>
      </c>
      <c r="L10" s="18" t="s">
        <v>2</v>
      </c>
      <c r="M10" s="19" t="s">
        <v>15</v>
      </c>
      <c r="N10" s="19" t="s">
        <v>15</v>
      </c>
      <c r="O10" s="19" t="s">
        <v>16</v>
      </c>
      <c r="P10" s="19" t="s">
        <v>16</v>
      </c>
      <c r="Q10" s="19" t="s">
        <v>15</v>
      </c>
      <c r="R10" s="22"/>
      <c r="S10" s="22"/>
    </row>
    <row r="11" spans="1:19" s="1" customFormat="1" ht="15.75" x14ac:dyDescent="0.25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6">
        <v>6</v>
      </c>
      <c r="G11" s="6">
        <v>7</v>
      </c>
      <c r="H11" s="6">
        <v>8</v>
      </c>
      <c r="I11" s="6">
        <v>9</v>
      </c>
      <c r="J11" s="15">
        <v>10</v>
      </c>
      <c r="K11" s="15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7">
        <v>17</v>
      </c>
      <c r="R11" s="5"/>
      <c r="S11" s="5"/>
    </row>
    <row r="12" spans="1:19" s="4" customFormat="1" ht="15.75" customHeight="1" x14ac:dyDescent="0.25">
      <c r="A12" s="66" t="s">
        <v>33</v>
      </c>
      <c r="B12" s="67"/>
      <c r="C12" s="67"/>
      <c r="D12" s="67"/>
      <c r="E12" s="68"/>
      <c r="F12" s="25">
        <v>3</v>
      </c>
      <c r="G12" s="58" t="s">
        <v>0</v>
      </c>
      <c r="H12" s="32">
        <f>H14+H20+H25</f>
        <v>3844.9</v>
      </c>
      <c r="I12" s="25">
        <f t="shared" ref="I12" si="0">I14+I20+I25</f>
        <v>131</v>
      </c>
      <c r="J12" s="58" t="s">
        <v>0</v>
      </c>
      <c r="K12" s="31" t="s">
        <v>0</v>
      </c>
      <c r="L12" s="32">
        <f>L14+L20+L25</f>
        <v>5274521.3199999994</v>
      </c>
      <c r="M12" s="32">
        <f>M14+M20+M25</f>
        <v>4930030</v>
      </c>
      <c r="N12" s="32">
        <f t="shared" ref="N12" si="1">N14+N20+N25</f>
        <v>0</v>
      </c>
      <c r="O12" s="32">
        <f>O14+O20+O25+O13</f>
        <v>500000</v>
      </c>
      <c r="P12" s="32">
        <f>P14+P20+P25</f>
        <v>17224.569000000021</v>
      </c>
      <c r="Q12" s="24">
        <f t="shared" ref="Q12" si="2">M12+N12+O12+P12</f>
        <v>5447254.5690000001</v>
      </c>
      <c r="R12" s="21"/>
    </row>
    <row r="13" spans="1:19" s="4" customFormat="1" ht="15.75" customHeight="1" x14ac:dyDescent="0.25">
      <c r="A13" s="54"/>
      <c r="B13" s="63" t="s">
        <v>32</v>
      </c>
      <c r="C13" s="64"/>
      <c r="D13" s="64"/>
      <c r="E13" s="64"/>
      <c r="F13" s="64"/>
      <c r="G13" s="64"/>
      <c r="H13" s="64"/>
      <c r="I13" s="65"/>
      <c r="J13" s="58" t="s">
        <v>0</v>
      </c>
      <c r="K13" s="31" t="s">
        <v>0</v>
      </c>
      <c r="L13" s="49"/>
      <c r="M13" s="49"/>
      <c r="N13" s="49"/>
      <c r="O13" s="52">
        <v>172733.24900000001</v>
      </c>
      <c r="P13" s="53"/>
      <c r="Q13" s="24">
        <f t="shared" ref="Q13:Q24" si="3">M13+N13+O13+P13</f>
        <v>172733.24900000001</v>
      </c>
      <c r="R13" s="21"/>
    </row>
    <row r="14" spans="1:19" s="4" customFormat="1" ht="15.75" customHeight="1" x14ac:dyDescent="0.25">
      <c r="A14" s="54">
        <v>1</v>
      </c>
      <c r="B14" s="37">
        <v>71926000</v>
      </c>
      <c r="C14" s="27" t="s">
        <v>1</v>
      </c>
      <c r="D14" s="27" t="s">
        <v>14</v>
      </c>
      <c r="E14" s="27" t="s">
        <v>22</v>
      </c>
      <c r="F14" s="28" t="s">
        <v>29</v>
      </c>
      <c r="G14" s="38" t="s">
        <v>18</v>
      </c>
      <c r="H14" s="33">
        <v>701.7</v>
      </c>
      <c r="I14" s="25">
        <v>24</v>
      </c>
      <c r="J14" s="59" t="s">
        <v>19</v>
      </c>
      <c r="K14" s="31" t="s">
        <v>0</v>
      </c>
      <c r="L14" s="50">
        <f>L15+L17+L18+L19+L16</f>
        <v>1416138.23</v>
      </c>
      <c r="M14" s="50">
        <f>M15+M17+M18+M19+M16</f>
        <v>1359665</v>
      </c>
      <c r="N14" s="50">
        <f t="shared" ref="N14" si="4">N15+N17+N18+N19+N16</f>
        <v>0</v>
      </c>
      <c r="O14" s="50">
        <f>O15+O17+O18+O19+O16</f>
        <v>53649.568500000001</v>
      </c>
      <c r="P14" s="50">
        <f>P15+P17+P18+P19+P16</f>
        <v>2823.6615000000002</v>
      </c>
      <c r="Q14" s="24">
        <f>M14+N14+O14+P14</f>
        <v>1416138.23</v>
      </c>
    </row>
    <row r="15" spans="1:19" s="4" customFormat="1" ht="15.75" customHeight="1" x14ac:dyDescent="0.25">
      <c r="A15" s="55"/>
      <c r="B15" s="37">
        <v>71926000</v>
      </c>
      <c r="C15" s="27" t="s">
        <v>1</v>
      </c>
      <c r="D15" s="34"/>
      <c r="E15" s="34"/>
      <c r="F15" s="34"/>
      <c r="G15" s="34"/>
      <c r="H15" s="34"/>
      <c r="I15" s="41"/>
      <c r="J15" s="59" t="s">
        <v>23</v>
      </c>
      <c r="K15" s="30" t="s">
        <v>24</v>
      </c>
      <c r="L15" s="50">
        <v>587465</v>
      </c>
      <c r="M15" s="50">
        <f>L15</f>
        <v>587465</v>
      </c>
      <c r="N15" s="51"/>
      <c r="O15" s="51"/>
      <c r="P15" s="51"/>
      <c r="Q15" s="24">
        <f t="shared" ref="Q15:Q19" si="5">M15+N15+O15+P15</f>
        <v>587465</v>
      </c>
    </row>
    <row r="16" spans="1:19" s="4" customFormat="1" ht="15.75" customHeight="1" x14ac:dyDescent="0.25">
      <c r="A16" s="55"/>
      <c r="B16" s="37">
        <v>71926000</v>
      </c>
      <c r="C16" s="27" t="s">
        <v>1</v>
      </c>
      <c r="D16" s="34"/>
      <c r="E16" s="34"/>
      <c r="F16" s="34"/>
      <c r="G16" s="34"/>
      <c r="H16" s="34"/>
      <c r="I16" s="41"/>
      <c r="J16" s="59" t="s">
        <v>26</v>
      </c>
      <c r="K16" s="30" t="s">
        <v>27</v>
      </c>
      <c r="L16" s="50">
        <v>752200</v>
      </c>
      <c r="M16" s="50">
        <f>L16</f>
        <v>752200</v>
      </c>
      <c r="N16" s="51"/>
      <c r="O16" s="51"/>
      <c r="P16" s="51"/>
      <c r="Q16" s="24">
        <f t="shared" si="5"/>
        <v>752200</v>
      </c>
    </row>
    <row r="17" spans="1:18" s="4" customFormat="1" ht="15.75" customHeight="1" x14ac:dyDescent="0.25">
      <c r="A17" s="55"/>
      <c r="B17" s="37">
        <v>71926000</v>
      </c>
      <c r="C17" s="27" t="s">
        <v>1</v>
      </c>
      <c r="D17" s="34"/>
      <c r="E17" s="34"/>
      <c r="F17" s="34"/>
      <c r="G17" s="34"/>
      <c r="H17" s="34"/>
      <c r="I17" s="41"/>
      <c r="J17" s="59" t="s">
        <v>25</v>
      </c>
      <c r="K17" s="30" t="s">
        <v>30</v>
      </c>
      <c r="L17" s="24">
        <v>0</v>
      </c>
      <c r="M17" s="24">
        <f>L17</f>
        <v>0</v>
      </c>
      <c r="N17" s="51"/>
      <c r="O17" s="51"/>
      <c r="P17" s="51"/>
      <c r="Q17" s="24">
        <f t="shared" si="5"/>
        <v>0</v>
      </c>
    </row>
    <row r="18" spans="1:18" ht="110.25" customHeight="1" x14ac:dyDescent="0.25">
      <c r="A18" s="55"/>
      <c r="B18" s="37">
        <v>71926000</v>
      </c>
      <c r="C18" s="27" t="s">
        <v>1</v>
      </c>
      <c r="D18" s="26"/>
      <c r="E18" s="26"/>
      <c r="F18" s="35"/>
      <c r="G18" s="57"/>
      <c r="H18" s="36"/>
      <c r="I18" s="29"/>
      <c r="J18" s="59" t="s">
        <v>36</v>
      </c>
      <c r="K18" s="23" t="s">
        <v>31</v>
      </c>
      <c r="L18" s="35">
        <v>20000</v>
      </c>
      <c r="M18" s="35">
        <f>L18</f>
        <v>20000</v>
      </c>
      <c r="N18" s="50"/>
      <c r="O18" s="50"/>
      <c r="P18" s="50"/>
      <c r="Q18" s="24">
        <f t="shared" si="5"/>
        <v>20000</v>
      </c>
    </row>
    <row r="19" spans="1:18" ht="51.75" customHeight="1" x14ac:dyDescent="0.25">
      <c r="A19" s="56"/>
      <c r="B19" s="37">
        <v>71926000</v>
      </c>
      <c r="C19" s="27" t="s">
        <v>1</v>
      </c>
      <c r="D19" s="27"/>
      <c r="E19" s="27"/>
      <c r="F19" s="28"/>
      <c r="G19" s="39"/>
      <c r="H19" s="40"/>
      <c r="I19" s="25"/>
      <c r="J19" s="59" t="s">
        <v>21</v>
      </c>
      <c r="K19" s="30" t="s">
        <v>20</v>
      </c>
      <c r="L19" s="50">
        <v>56473.23</v>
      </c>
      <c r="M19" s="50"/>
      <c r="N19" s="50"/>
      <c r="O19" s="49">
        <f>L19*0.95</f>
        <v>53649.568500000001</v>
      </c>
      <c r="P19" s="49">
        <f>L19*0.05</f>
        <v>2823.6615000000002</v>
      </c>
      <c r="Q19" s="24">
        <f t="shared" si="5"/>
        <v>56473.23</v>
      </c>
    </row>
    <row r="20" spans="1:18" s="4" customFormat="1" ht="15.75" customHeight="1" x14ac:dyDescent="0.25">
      <c r="A20" s="60">
        <v>2</v>
      </c>
      <c r="B20" s="37">
        <v>71926000</v>
      </c>
      <c r="C20" s="27" t="s">
        <v>1</v>
      </c>
      <c r="D20" s="27" t="s">
        <v>14</v>
      </c>
      <c r="E20" s="27" t="s">
        <v>22</v>
      </c>
      <c r="F20" s="28">
        <v>5</v>
      </c>
      <c r="G20" s="38" t="s">
        <v>18</v>
      </c>
      <c r="H20" s="33">
        <v>2440.8000000000002</v>
      </c>
      <c r="I20" s="25">
        <v>83</v>
      </c>
      <c r="J20" s="59" t="s">
        <v>19</v>
      </c>
      <c r="K20" s="31" t="s">
        <v>0</v>
      </c>
      <c r="L20" s="50">
        <f>L21+L22+L23+L24</f>
        <v>3645569.55</v>
      </c>
      <c r="M20" s="50">
        <f>M21+M22+M23+M24</f>
        <v>3550365</v>
      </c>
      <c r="N20" s="50">
        <f t="shared" ref="N20:P20" si="6">N21+N22+N23+N24</f>
        <v>0</v>
      </c>
      <c r="O20" s="50">
        <f t="shared" si="6"/>
        <v>90444.322499999995</v>
      </c>
      <c r="P20" s="50">
        <f t="shared" si="6"/>
        <v>4760.2275</v>
      </c>
      <c r="Q20" s="24">
        <f t="shared" si="3"/>
        <v>3645569.55</v>
      </c>
    </row>
    <row r="21" spans="1:18" s="4" customFormat="1" ht="15.75" customHeight="1" x14ac:dyDescent="0.25">
      <c r="A21" s="61"/>
      <c r="B21" s="37">
        <v>71926000</v>
      </c>
      <c r="C21" s="27" t="s">
        <v>1</v>
      </c>
      <c r="D21" s="27"/>
      <c r="E21" s="27"/>
      <c r="F21" s="28"/>
      <c r="G21" s="38"/>
      <c r="H21" s="40"/>
      <c r="I21" s="42"/>
      <c r="J21" s="59" t="s">
        <v>23</v>
      </c>
      <c r="K21" s="30" t="s">
        <v>24</v>
      </c>
      <c r="L21" s="50">
        <v>3530365</v>
      </c>
      <c r="M21" s="50">
        <f>L21</f>
        <v>3530365</v>
      </c>
      <c r="N21" s="51"/>
      <c r="O21" s="51"/>
      <c r="P21" s="51"/>
      <c r="Q21" s="24">
        <f t="shared" si="3"/>
        <v>3530365</v>
      </c>
    </row>
    <row r="22" spans="1:18" s="4" customFormat="1" ht="15.75" customHeight="1" x14ac:dyDescent="0.25">
      <c r="A22" s="61"/>
      <c r="B22" s="37">
        <v>71926000</v>
      </c>
      <c r="C22" s="27" t="s">
        <v>1</v>
      </c>
      <c r="D22" s="27"/>
      <c r="E22" s="27"/>
      <c r="F22" s="28"/>
      <c r="G22" s="38"/>
      <c r="H22" s="40"/>
      <c r="I22" s="42"/>
      <c r="J22" s="59" t="s">
        <v>25</v>
      </c>
      <c r="K22" s="30" t="s">
        <v>30</v>
      </c>
      <c r="L22" s="24">
        <v>0</v>
      </c>
      <c r="M22" s="24">
        <f>L22</f>
        <v>0</v>
      </c>
      <c r="N22" s="51"/>
      <c r="O22" s="51"/>
      <c r="P22" s="51"/>
      <c r="Q22" s="24">
        <f t="shared" si="3"/>
        <v>0</v>
      </c>
    </row>
    <row r="23" spans="1:18" ht="110.25" customHeight="1" x14ac:dyDescent="0.25">
      <c r="A23" s="61"/>
      <c r="B23" s="37">
        <v>71926000</v>
      </c>
      <c r="C23" s="27" t="s">
        <v>1</v>
      </c>
      <c r="D23" s="26"/>
      <c r="E23" s="26"/>
      <c r="F23" s="35"/>
      <c r="G23" s="57"/>
      <c r="H23" s="36"/>
      <c r="I23" s="29"/>
      <c r="J23" s="59" t="s">
        <v>36</v>
      </c>
      <c r="K23" s="23" t="s">
        <v>31</v>
      </c>
      <c r="L23" s="35">
        <v>20000</v>
      </c>
      <c r="M23" s="35">
        <f>L23</f>
        <v>20000</v>
      </c>
      <c r="N23" s="50"/>
      <c r="O23" s="50"/>
      <c r="P23" s="50"/>
      <c r="Q23" s="24">
        <f t="shared" si="3"/>
        <v>20000</v>
      </c>
    </row>
    <row r="24" spans="1:18" ht="51.75" customHeight="1" x14ac:dyDescent="0.25">
      <c r="A24" s="62"/>
      <c r="B24" s="37">
        <v>71926000</v>
      </c>
      <c r="C24" s="27" t="s">
        <v>1</v>
      </c>
      <c r="D24" s="27"/>
      <c r="E24" s="27"/>
      <c r="F24" s="28"/>
      <c r="G24" s="39"/>
      <c r="H24" s="40"/>
      <c r="I24" s="25"/>
      <c r="J24" s="59" t="s">
        <v>21</v>
      </c>
      <c r="K24" s="30" t="s">
        <v>20</v>
      </c>
      <c r="L24" s="50">
        <v>95204.55</v>
      </c>
      <c r="M24" s="50"/>
      <c r="N24" s="50"/>
      <c r="O24" s="49">
        <f>L24*0.95</f>
        <v>90444.322499999995</v>
      </c>
      <c r="P24" s="49">
        <f>L24*0.05</f>
        <v>4760.2275</v>
      </c>
      <c r="Q24" s="24">
        <f t="shared" si="3"/>
        <v>95204.549999999988</v>
      </c>
    </row>
    <row r="25" spans="1:18" s="4" customFormat="1" ht="15.75" customHeight="1" x14ac:dyDescent="0.25">
      <c r="A25" s="60">
        <v>3</v>
      </c>
      <c r="B25" s="37">
        <v>71926000</v>
      </c>
      <c r="C25" s="27" t="s">
        <v>1</v>
      </c>
      <c r="D25" s="27" t="s">
        <v>14</v>
      </c>
      <c r="E25" s="27" t="s">
        <v>22</v>
      </c>
      <c r="F25" s="28" t="s">
        <v>28</v>
      </c>
      <c r="G25" s="38" t="s">
        <v>18</v>
      </c>
      <c r="H25" s="33">
        <v>702.4</v>
      </c>
      <c r="I25" s="25">
        <v>24</v>
      </c>
      <c r="J25" s="59" t="s">
        <v>19</v>
      </c>
      <c r="K25" s="31" t="s">
        <v>0</v>
      </c>
      <c r="L25" s="50">
        <f>L26+L27</f>
        <v>212813.54</v>
      </c>
      <c r="M25" s="50">
        <f>M26+M27</f>
        <v>20000</v>
      </c>
      <c r="N25" s="50">
        <f t="shared" ref="N25:P25" si="7">N26+N27</f>
        <v>0</v>
      </c>
      <c r="O25" s="50">
        <f t="shared" si="7"/>
        <v>183172.86</v>
      </c>
      <c r="P25" s="50">
        <f t="shared" si="7"/>
        <v>9640.6800000000221</v>
      </c>
      <c r="Q25" s="24">
        <f t="shared" ref="Q25:Q27" si="8">M25+N25+O25+P25</f>
        <v>212813.54</v>
      </c>
    </row>
    <row r="26" spans="1:18" s="4" customFormat="1" ht="51.75" customHeight="1" x14ac:dyDescent="0.25">
      <c r="A26" s="61"/>
      <c r="B26" s="37">
        <v>71926000</v>
      </c>
      <c r="C26" s="27" t="s">
        <v>1</v>
      </c>
      <c r="D26" s="27"/>
      <c r="E26" s="27"/>
      <c r="F26" s="28"/>
      <c r="G26" s="38"/>
      <c r="H26" s="40"/>
      <c r="I26" s="42"/>
      <c r="J26" s="59" t="s">
        <v>21</v>
      </c>
      <c r="K26" s="30" t="s">
        <v>20</v>
      </c>
      <c r="L26" s="50">
        <v>192813.54</v>
      </c>
      <c r="M26" s="50"/>
      <c r="N26" s="51"/>
      <c r="O26" s="49">
        <f>ROUND(L26*0.95,2)</f>
        <v>183172.86</v>
      </c>
      <c r="P26" s="49">
        <f>L26-O26</f>
        <v>9640.6800000000221</v>
      </c>
      <c r="Q26" s="24">
        <f>M26+N26+O26+P26</f>
        <v>192813.54</v>
      </c>
      <c r="R26" s="17"/>
    </row>
    <row r="27" spans="1:18" s="4" customFormat="1" ht="110.25" customHeight="1" x14ac:dyDescent="0.25">
      <c r="A27" s="62"/>
      <c r="B27" s="37">
        <v>71926000</v>
      </c>
      <c r="C27" s="27" t="s">
        <v>1</v>
      </c>
      <c r="D27" s="27"/>
      <c r="E27" s="27"/>
      <c r="F27" s="28"/>
      <c r="G27" s="38"/>
      <c r="H27" s="40"/>
      <c r="I27" s="42"/>
      <c r="J27" s="59" t="s">
        <v>36</v>
      </c>
      <c r="K27" s="23" t="s">
        <v>31</v>
      </c>
      <c r="L27" s="50">
        <v>20000</v>
      </c>
      <c r="M27" s="50">
        <f>L27</f>
        <v>20000</v>
      </c>
      <c r="N27" s="51"/>
      <c r="O27" s="51"/>
      <c r="P27" s="51"/>
      <c r="Q27" s="24">
        <f t="shared" si="8"/>
        <v>20000</v>
      </c>
    </row>
    <row r="28" spans="1:18" ht="26.25" x14ac:dyDescent="0.25">
      <c r="Q28" s="9"/>
    </row>
  </sheetData>
  <autoFilter ref="A11:BL27"/>
  <mergeCells count="25">
    <mergeCell ref="A12:E12"/>
    <mergeCell ref="A20:A24"/>
    <mergeCell ref="A1:Q2"/>
    <mergeCell ref="A3:Q3"/>
    <mergeCell ref="A4:Q4"/>
    <mergeCell ref="M6:Q6"/>
    <mergeCell ref="D7:D10"/>
    <mergeCell ref="E7:E10"/>
    <mergeCell ref="F7:F10"/>
    <mergeCell ref="D6:G6"/>
    <mergeCell ref="M7:M9"/>
    <mergeCell ref="N7:N9"/>
    <mergeCell ref="O7:O9"/>
    <mergeCell ref="P7:P9"/>
    <mergeCell ref="Q7:Q9"/>
    <mergeCell ref="A6:A10"/>
    <mergeCell ref="I6:I10"/>
    <mergeCell ref="J6:K9"/>
    <mergeCell ref="L6:L9"/>
    <mergeCell ref="H6:H10"/>
    <mergeCell ref="G7:G10"/>
    <mergeCell ref="B6:B10"/>
    <mergeCell ref="C6:C10"/>
    <mergeCell ref="B13:I13"/>
    <mergeCell ref="A25:A27"/>
  </mergeCells>
  <printOptions horizontalCentered="1"/>
  <pageMargins left="0.78740157480314965" right="0.78740157480314965" top="1.1811023622047245" bottom="0.39370078740157483" header="0.51181102362204722" footer="0"/>
  <pageSetup paperSize="9" scale="36" fitToHeight="0" orientation="landscape" useFirstPageNumber="1" r:id="rId1"/>
  <headerFooter differentFirst="1">
    <oddHeader>&amp;C&amp;"PT Astra Serif,обычный"&amp;12&amp;P</oddHeader>
  </headerFooter>
  <rowBreaks count="1" manualBreakCount="1">
    <brk id="1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2020-2022</vt:lpstr>
      <vt:lpstr>'2020-2022'!Заголовки_для_печати</vt:lpstr>
      <vt:lpstr>'2020-2022'!Область_печати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2020-12-24T09:08:26Z</cp:lastPrinted>
  <dcterms:created xsi:type="dcterms:W3CDTF">2015-06-18T05:00:26Z</dcterms:created>
  <dcterms:modified xsi:type="dcterms:W3CDTF">2020-12-29T07:09:18Z</dcterms:modified>
</cp:coreProperties>
</file>