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0\"/>
    </mc:Choice>
  </mc:AlternateContent>
  <bookViews>
    <workbookView xWindow="0" yWindow="0" windowWidth="28800" windowHeight="11985"/>
  </bookViews>
  <sheets>
    <sheet name="2020" sheetId="1" r:id="rId1"/>
  </sheets>
  <definedNames>
    <definedName name="_xlnm._FilterDatabase" localSheetId="0" hidden="1">'2020'!$A$11:$BL$77</definedName>
    <definedName name="_xlnm.Print_Titles" localSheetId="0">'2020'!$11:$11</definedName>
    <definedName name="_xlnm.Print_Area" localSheetId="0">'2020'!$A$1:$Q$77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L24" i="1" l="1"/>
  <c r="L42" i="1" l="1"/>
  <c r="L36" i="1"/>
  <c r="M38" i="1"/>
  <c r="Q38" i="1" s="1"/>
  <c r="Q13" i="1" l="1"/>
  <c r="L69" i="1" l="1"/>
  <c r="L66" i="1"/>
  <c r="L63" i="1"/>
  <c r="L60" i="1"/>
  <c r="L57" i="1"/>
  <c r="L54" i="1"/>
  <c r="L50" i="1"/>
  <c r="L47" i="1"/>
  <c r="L33" i="1"/>
  <c r="L30" i="1"/>
  <c r="L27" i="1"/>
  <c r="L20" i="1"/>
  <c r="L14" i="1"/>
  <c r="N42" i="1" l="1"/>
  <c r="O42" i="1"/>
  <c r="P42" i="1"/>
  <c r="N36" i="1"/>
  <c r="O36" i="1"/>
  <c r="P36" i="1"/>
  <c r="M61" i="1" l="1"/>
  <c r="Q61" i="1" l="1"/>
  <c r="M52" i="1" l="1"/>
  <c r="M53" i="1"/>
  <c r="M44" i="1"/>
  <c r="Q44" i="1" s="1"/>
  <c r="M45" i="1"/>
  <c r="Q45" i="1" s="1"/>
  <c r="M43" i="1"/>
  <c r="M41" i="1"/>
  <c r="M40" i="1"/>
  <c r="Q40" i="1" s="1"/>
  <c r="M39" i="1"/>
  <c r="M37" i="1"/>
  <c r="M35" i="1"/>
  <c r="M34" i="1"/>
  <c r="M32" i="1"/>
  <c r="M31" i="1"/>
  <c r="M29" i="1"/>
  <c r="M28" i="1"/>
  <c r="M26" i="1"/>
  <c r="M25" i="1"/>
  <c r="M22" i="1"/>
  <c r="M21" i="1"/>
  <c r="M16" i="1"/>
  <c r="M17" i="1"/>
  <c r="M18" i="1"/>
  <c r="M19" i="1"/>
  <c r="M15" i="1"/>
  <c r="Q15" i="1" s="1"/>
  <c r="M36" i="1" l="1"/>
  <c r="Q36" i="1" s="1"/>
  <c r="Q43" i="1"/>
  <c r="M24" i="1"/>
  <c r="M14" i="1"/>
  <c r="Q21" i="1" l="1"/>
  <c r="N20" i="1"/>
  <c r="O20" i="1"/>
  <c r="P20" i="1"/>
  <c r="M23" i="1"/>
  <c r="Q23" i="1" l="1"/>
  <c r="M20" i="1"/>
  <c r="P76" i="1" l="1"/>
  <c r="O76" i="1"/>
  <c r="P73" i="1"/>
  <c r="O73" i="1"/>
  <c r="P70" i="1"/>
  <c r="O70" i="1"/>
  <c r="P67" i="1"/>
  <c r="O67" i="1"/>
  <c r="P64" i="1"/>
  <c r="O64" i="1"/>
  <c r="P58" i="1"/>
  <c r="O58" i="1"/>
  <c r="N75" i="1" l="1"/>
  <c r="N72" i="1"/>
  <c r="N69" i="1"/>
  <c r="N66" i="1"/>
  <c r="N63" i="1"/>
  <c r="N60" i="1"/>
  <c r="N57" i="1"/>
  <c r="N54" i="1"/>
  <c r="N50" i="1"/>
  <c r="O50" i="1"/>
  <c r="P50" i="1"/>
  <c r="N47" i="1"/>
  <c r="O47" i="1"/>
  <c r="P47" i="1"/>
  <c r="N33" i="1"/>
  <c r="O33" i="1"/>
  <c r="P33" i="1"/>
  <c r="N30" i="1"/>
  <c r="O30" i="1"/>
  <c r="P30" i="1"/>
  <c r="N27" i="1"/>
  <c r="N24" i="1" s="1"/>
  <c r="O27" i="1"/>
  <c r="O24" i="1" s="1"/>
  <c r="P27" i="1"/>
  <c r="P24" i="1" s="1"/>
  <c r="Q19" i="1"/>
  <c r="Q18" i="1"/>
  <c r="Q17" i="1"/>
  <c r="Q16" i="1"/>
  <c r="N14" i="1"/>
  <c r="O14" i="1"/>
  <c r="P14" i="1"/>
  <c r="N12" i="1" l="1"/>
  <c r="Q14" i="1"/>
  <c r="M77" i="1" l="1"/>
  <c r="L75" i="1"/>
  <c r="M74" i="1"/>
  <c r="L72" i="1"/>
  <c r="M71" i="1"/>
  <c r="M68" i="1"/>
  <c r="M65" i="1"/>
  <c r="M62" i="1"/>
  <c r="M59" i="1"/>
  <c r="M56" i="1"/>
  <c r="P55" i="1"/>
  <c r="O55" i="1"/>
  <c r="Q52" i="1"/>
  <c r="M51" i="1"/>
  <c r="M48" i="1"/>
  <c r="Q39" i="1"/>
  <c r="L12" i="1" l="1"/>
  <c r="Q62" i="1"/>
  <c r="M60" i="1"/>
  <c r="Q25" i="1"/>
  <c r="Q65" i="1"/>
  <c r="M63" i="1"/>
  <c r="M72" i="1"/>
  <c r="Q74" i="1"/>
  <c r="Q34" i="1"/>
  <c r="O54" i="1"/>
  <c r="Q55" i="1"/>
  <c r="O60" i="1"/>
  <c r="O66" i="1"/>
  <c r="Q67" i="1"/>
  <c r="O69" i="1"/>
  <c r="Q70" i="1"/>
  <c r="O75" i="1"/>
  <c r="Q76" i="1"/>
  <c r="P54" i="1"/>
  <c r="P60" i="1"/>
  <c r="P66" i="1"/>
  <c r="P69" i="1"/>
  <c r="P75" i="1"/>
  <c r="P57" i="1"/>
  <c r="P63" i="1"/>
  <c r="P72" i="1"/>
  <c r="Q31" i="1"/>
  <c r="M57" i="1"/>
  <c r="Q59" i="1"/>
  <c r="Q37" i="1"/>
  <c r="Q48" i="1"/>
  <c r="M54" i="1"/>
  <c r="Q56" i="1"/>
  <c r="M66" i="1"/>
  <c r="Q68" i="1"/>
  <c r="M69" i="1"/>
  <c r="Q71" i="1"/>
  <c r="M75" i="1"/>
  <c r="Q77" i="1"/>
  <c r="Q28" i="1"/>
  <c r="Q51" i="1"/>
  <c r="O57" i="1"/>
  <c r="Q58" i="1"/>
  <c r="O63" i="1"/>
  <c r="Q64" i="1"/>
  <c r="O72" i="1"/>
  <c r="Q73" i="1"/>
  <c r="Q26" i="1"/>
  <c r="Q41" i="1"/>
  <c r="Q32" i="1"/>
  <c r="M49" i="1"/>
  <c r="Q49" i="1" s="1"/>
  <c r="Q29" i="1"/>
  <c r="Q35" i="1"/>
  <c r="M46" i="1"/>
  <c r="M42" i="1" s="1"/>
  <c r="Q53" i="1"/>
  <c r="P12" i="1" l="1"/>
  <c r="O12" i="1"/>
  <c r="Q46" i="1"/>
  <c r="Q42" i="1"/>
  <c r="Q60" i="1"/>
  <c r="Q63" i="1"/>
  <c r="Q20" i="1"/>
  <c r="Q22" i="1"/>
  <c r="Q24" i="1"/>
  <c r="M50" i="1"/>
  <c r="Q50" i="1" s="1"/>
  <c r="Q75" i="1"/>
  <c r="Q54" i="1"/>
  <c r="M30" i="1"/>
  <c r="Q30" i="1" s="1"/>
  <c r="M33" i="1"/>
  <c r="Q33" i="1" s="1"/>
  <c r="Q57" i="1"/>
  <c r="Q69" i="1"/>
  <c r="M47" i="1"/>
  <c r="Q47" i="1" s="1"/>
  <c r="Q72" i="1"/>
  <c r="Q66" i="1"/>
  <c r="M27" i="1"/>
  <c r="M12" i="1" l="1"/>
  <c r="Q27" i="1"/>
  <c r="Q12" i="1" l="1"/>
</calcChain>
</file>

<file path=xl/sharedStrings.xml><?xml version="1.0" encoding="utf-8"?>
<sst xmlns="http://schemas.openxmlformats.org/spreadsheetml/2006/main" count="275" uniqueCount="61">
  <si>
    <t>Х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</si>
  <si>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</si>
  <si>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</si>
  <si>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</si>
  <si>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</si>
  <si>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</si>
  <si>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</si>
  <si>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</si>
  <si>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</si>
  <si>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</si>
  <si>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</si>
  <si>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</si>
  <si>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</si>
  <si>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</si>
  <si>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</si>
  <si>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</si>
  <si>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</si>
  <si>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</si>
  <si>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</si>
  <si>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</si>
  <si>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 xml:space="preserve">разработка проектной документации по капитальному ремонту общего имущества в многоквартирном доме
</t>
  </si>
  <si>
    <t>ул. Губкина</t>
  </si>
  <si>
    <t>ул. Республики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</si>
  <si>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</si>
  <si>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</si>
  <si>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</si>
  <si>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</si>
  <si>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</si>
  <si>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</si>
  <si>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ул. Мира</t>
  </si>
  <si>
    <t>ремонт фасада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</si>
  <si>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</si>
  <si>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</si>
  <si>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</si>
  <si>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</si>
  <si>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</si>
  <si>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</si>
  <si>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</si>
  <si>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</si>
  <si>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</si>
  <si>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внутридомовых инженерных систем теплоснабжения</t>
  </si>
  <si>
    <t>03</t>
  </si>
  <si>
    <t>ул. Комсомольская</t>
  </si>
  <si>
    <t>ул. Чубынина</t>
  </si>
  <si>
    <t>ул. Б. Кнунянца</t>
  </si>
  <si>
    <t>21</t>
  </si>
  <si>
    <t xml:space="preserve">ул. Республики </t>
  </si>
  <si>
    <t>96</t>
  </si>
  <si>
    <t>Ассигнования, не распределенные муниципальным образованием город Салехард в 2020 году</t>
  </si>
  <si>
    <t>Итого: муниципальное образование город Салехард за 2020 год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</si>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</sst>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8" fillId="2" borderId="0" xfId="0" applyFont="1" applyFill="1"/>
    <xf numFmtId="0" fontId="3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0" fillId="2" borderId="0" xfId="0" applyFill="1"/>
    <xf numFmtId="3" fontId="11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4" fontId="14" fillId="0" borderId="0" xfId="0" applyNumberFormat="1" applyFont="1" applyFill="1" applyAlignment="1">
      <alignment horizontal="center" vertical="top"/>
    </xf>
    <xf numFmtId="3" fontId="14" fillId="0" borderId="0" xfId="0" applyNumberFormat="1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4" fontId="8" fillId="3" borderId="0" xfId="0" applyNumberFormat="1" applyFont="1" applyFill="1"/>
    <xf numFmtId="0" fontId="8" fillId="3" borderId="0" xfId="0" applyFont="1" applyFill="1"/>
    <xf numFmtId="0" fontId="10" fillId="3" borderId="0" xfId="0" applyFont="1" applyFill="1"/>
    <xf numFmtId="0" fontId="4" fillId="3" borderId="0" xfId="0" applyFont="1" applyFill="1"/>
    <xf numFmtId="49" fontId="9" fillId="3" borderId="1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vertical="top"/>
    </xf>
    <xf numFmtId="3" fontId="9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4" fontId="3" fillId="3" borderId="0" xfId="0" applyNumberFormat="1" applyFont="1" applyFill="1"/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3" fontId="9" fillId="3" borderId="5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4" fontId="9" fillId="3" borderId="1" xfId="0" applyNumberFormat="1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3" fontId="14" fillId="3" borderId="1" xfId="0" applyNumberFormat="1" applyFont="1" applyFill="1" applyBorder="1" applyAlignment="1">
      <alignment vertical="top" wrapText="1"/>
    </xf>
    <xf numFmtId="0" fontId="9" fillId="3" borderId="1" xfId="1" applyNumberFormat="1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NumberFormat="1" applyFont="1" applyFill="1" applyBorder="1" applyAlignment="1">
      <alignment horizontal="center" vertical="top" wrapText="1"/>
    </xf>
    <xf numFmtId="4" fontId="9" fillId="3" borderId="5" xfId="0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vertical="top"/>
    </xf>
    <xf numFmtId="4" fontId="14" fillId="3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4" fontId="14" fillId="3" borderId="1" xfId="0" applyNumberFormat="1" applyFont="1" applyFill="1" applyBorder="1" applyAlignment="1">
      <alignment vertical="top"/>
    </xf>
    <xf numFmtId="3" fontId="14" fillId="3" borderId="1" xfId="0" applyNumberFormat="1" applyFont="1" applyFill="1" applyBorder="1" applyAlignment="1">
      <alignment horizontal="center" vertical="top"/>
    </xf>
    <xf numFmtId="0" fontId="9" fillId="3" borderId="4" xfId="0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vertical="top" wrapTex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" fontId="9" fillId="3" borderId="1" xfId="1" applyNumberFormat="1" applyFont="1" applyFill="1" applyBorder="1" applyAlignment="1">
      <alignment horizontal="center" vertical="top" wrapText="1"/>
    </xf>
    <xf numFmtId="4" fontId="11" fillId="3" borderId="1" xfId="1" applyNumberFormat="1" applyFont="1" applyFill="1" applyBorder="1" applyAlignment="1">
      <alignment horizontal="center" vertical="top" wrapText="1"/>
    </xf>
    <xf numFmtId="4" fontId="9" fillId="3" borderId="5" xfId="0" applyNumberFormat="1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center" vertical="center" textRotation="90" wrapText="1"/>
    </xf>
    <xf numFmtId="4" fontId="9" fillId="0" borderId="5" xfId="0" applyNumberFormat="1" applyFont="1" applyFill="1" applyBorder="1" applyAlignment="1">
      <alignment horizontal="center" vertical="center" textRotation="90" wrapText="1"/>
    </xf>
    <xf numFmtId="4" fontId="9" fillId="0" borderId="7" xfId="0" applyNumberFormat="1" applyFont="1" applyFill="1" applyBorder="1" applyAlignment="1">
      <alignment horizontal="center" vertical="center" textRotation="90" wrapText="1"/>
    </xf>
    <xf numFmtId="4" fontId="9" fillId="0" borderId="6" xfId="0" applyNumberFormat="1" applyFont="1" applyFill="1" applyBorder="1" applyAlignment="1">
      <alignment horizontal="center" vertical="center" textRotation="90" wrapText="1"/>
    </xf>
    <xf numFmtId="4" fontId="9" fillId="0" borderId="1" xfId="0" applyNumberFormat="1" applyFont="1" applyFill="1" applyBorder="1" applyAlignment="1">
      <alignment horizontal="center" vertical="center" textRotation="90" wrapText="1"/>
    </xf>
    <xf numFmtId="3" fontId="12" fillId="0" borderId="1" xfId="0" applyNumberFormat="1" applyFont="1" applyFill="1" applyBorder="1" applyAlignment="1">
      <alignment horizontal="center" vertical="top" textRotation="90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78"/>
  <sheetViews>
    <sheetView tabSelected="1" view="pageBreakPreview" zoomScale="70" zoomScaleNormal="76" zoomScaleSheetLayoutView="70" zoomScalePageLayoutView="60" workbookViewId="0">
      <selection activeCell="E86" sqref="E86"/>
    </sheetView>
  </sheetViews>
  <sheetFormatPr defaultColWidth="9.140625" defaultRowHeight="15" x14ac:dyDescent="0.25"/>
  <cols>
    <col min="1" max="1" width="5.5703125" style="20" customWidth="1"/>
    <col min="2" max="2" width="14.140625" style="20" customWidth="1"/>
    <col min="3" max="3" width="28.85546875" style="18" customWidth="1"/>
    <col min="4" max="4" width="24.42578125" style="18" customWidth="1"/>
    <col min="5" max="5" width="36" style="18" customWidth="1"/>
    <col min="6" max="6" width="19.42578125" style="21" customWidth="1"/>
    <col min="7" max="7" width="14.28515625" style="20" customWidth="1"/>
    <col min="8" max="8" width="18.7109375" style="16" customWidth="1"/>
    <col min="9" max="9" width="15.5703125" style="22" customWidth="1"/>
    <col min="10" max="10" width="50" style="19" customWidth="1"/>
    <col min="11" max="11" width="10" style="18" customWidth="1"/>
    <col min="12" max="12" width="19.5703125" style="16" customWidth="1"/>
    <col min="13" max="13" width="21.140625" style="16" customWidth="1"/>
    <col min="14" max="14" width="14.7109375" style="16" customWidth="1"/>
    <col min="15" max="15" width="22" style="16" customWidth="1"/>
    <col min="16" max="16" width="21.5703125" style="16" customWidth="1"/>
    <col min="17" max="17" width="19.85546875" style="16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9" ht="9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9" ht="18" customHeight="1" x14ac:dyDescent="0.25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9" ht="17.45" customHeight="1" x14ac:dyDescent="0.25">
      <c r="A4" s="98" t="s">
        <v>60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ht="11.25" customHeight="1" x14ac:dyDescent="0.25">
      <c r="A5" s="75"/>
      <c r="B5" s="75"/>
      <c r="C5" s="76"/>
      <c r="D5" s="76"/>
      <c r="E5" s="76"/>
      <c r="F5" s="77"/>
      <c r="G5" s="75"/>
      <c r="H5" s="74"/>
      <c r="I5" s="78"/>
      <c r="J5" s="79"/>
      <c r="K5" s="76"/>
      <c r="L5" s="74"/>
      <c r="M5" s="74"/>
      <c r="N5" s="74"/>
      <c r="O5" s="74"/>
      <c r="P5" s="74"/>
      <c r="Q5" s="74"/>
    </row>
    <row r="6" spans="1:19" ht="62.25" customHeight="1" x14ac:dyDescent="0.25">
      <c r="A6" s="100" t="s">
        <v>11</v>
      </c>
      <c r="B6" s="100" t="s">
        <v>58</v>
      </c>
      <c r="C6" s="100" t="s">
        <v>59</v>
      </c>
      <c r="D6" s="102" t="s">
        <v>7</v>
      </c>
      <c r="E6" s="103"/>
      <c r="F6" s="103"/>
      <c r="G6" s="104"/>
      <c r="H6" s="101" t="s">
        <v>56</v>
      </c>
      <c r="I6" s="110" t="s">
        <v>12</v>
      </c>
      <c r="J6" s="100" t="s">
        <v>50</v>
      </c>
      <c r="K6" s="100"/>
      <c r="L6" s="101" t="s">
        <v>16</v>
      </c>
      <c r="M6" s="99" t="s">
        <v>53</v>
      </c>
      <c r="N6" s="99"/>
      <c r="O6" s="99"/>
      <c r="P6" s="99"/>
      <c r="Q6" s="99"/>
    </row>
    <row r="7" spans="1:19" ht="93.75" customHeight="1" x14ac:dyDescent="0.25">
      <c r="A7" s="100"/>
      <c r="B7" s="100"/>
      <c r="C7" s="100"/>
      <c r="D7" s="100" t="s">
        <v>55</v>
      </c>
      <c r="E7" s="100" t="s">
        <v>54</v>
      </c>
      <c r="F7" s="101" t="s">
        <v>13</v>
      </c>
      <c r="G7" s="100" t="s">
        <v>57</v>
      </c>
      <c r="H7" s="101"/>
      <c r="I7" s="110"/>
      <c r="J7" s="100"/>
      <c r="K7" s="100"/>
      <c r="L7" s="101"/>
      <c r="M7" s="105" t="s">
        <v>51</v>
      </c>
      <c r="N7" s="106" t="s">
        <v>10</v>
      </c>
      <c r="O7" s="109" t="s">
        <v>6</v>
      </c>
      <c r="P7" s="109" t="s">
        <v>5</v>
      </c>
      <c r="Q7" s="109" t="s">
        <v>2</v>
      </c>
    </row>
    <row r="8" spans="1:19" ht="70.5" customHeight="1" x14ac:dyDescent="0.25">
      <c r="A8" s="100"/>
      <c r="B8" s="100"/>
      <c r="C8" s="100"/>
      <c r="D8" s="100"/>
      <c r="E8" s="100"/>
      <c r="F8" s="101"/>
      <c r="G8" s="100"/>
      <c r="H8" s="101"/>
      <c r="I8" s="110"/>
      <c r="J8" s="100"/>
      <c r="K8" s="100"/>
      <c r="L8" s="101"/>
      <c r="M8" s="105"/>
      <c r="N8" s="107"/>
      <c r="O8" s="109"/>
      <c r="P8" s="109"/>
      <c r="Q8" s="109"/>
    </row>
    <row r="9" spans="1:19" ht="15.75" customHeight="1" x14ac:dyDescent="0.25">
      <c r="A9" s="100"/>
      <c r="B9" s="100"/>
      <c r="C9" s="100"/>
      <c r="D9" s="100"/>
      <c r="E9" s="100"/>
      <c r="F9" s="101"/>
      <c r="G9" s="100"/>
      <c r="H9" s="101"/>
      <c r="I9" s="110"/>
      <c r="J9" s="100"/>
      <c r="K9" s="100"/>
      <c r="L9" s="101"/>
      <c r="M9" s="105"/>
      <c r="N9" s="108"/>
      <c r="O9" s="109"/>
      <c r="P9" s="109"/>
      <c r="Q9" s="109"/>
    </row>
    <row r="10" spans="1:19" s="3" customFormat="1" ht="51" customHeight="1" x14ac:dyDescent="0.25">
      <c r="A10" s="100"/>
      <c r="B10" s="100"/>
      <c r="C10" s="100"/>
      <c r="D10" s="100"/>
      <c r="E10" s="100"/>
      <c r="F10" s="101"/>
      <c r="G10" s="100"/>
      <c r="H10" s="101"/>
      <c r="I10" s="110"/>
      <c r="J10" s="23" t="s">
        <v>4</v>
      </c>
      <c r="K10" s="24" t="s">
        <v>3</v>
      </c>
      <c r="L10" s="25" t="s">
        <v>2</v>
      </c>
      <c r="M10" s="26" t="s">
        <v>14</v>
      </c>
      <c r="N10" s="26" t="s">
        <v>14</v>
      </c>
      <c r="O10" s="26" t="s">
        <v>15</v>
      </c>
      <c r="P10" s="26" t="s">
        <v>15</v>
      </c>
      <c r="Q10" s="26" t="s">
        <v>14</v>
      </c>
      <c r="R10" s="28"/>
      <c r="S10" s="28"/>
    </row>
    <row r="11" spans="1:19" s="1" customFormat="1" ht="15.75" x14ac:dyDescent="0.2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14">
        <v>7</v>
      </c>
      <c r="H11" s="14">
        <v>8</v>
      </c>
      <c r="I11" s="14">
        <v>9</v>
      </c>
      <c r="J11" s="23">
        <v>10</v>
      </c>
      <c r="K11" s="23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5">
        <v>17</v>
      </c>
      <c r="R11" s="5"/>
      <c r="S11" s="5"/>
    </row>
    <row r="12" spans="1:19" s="8" customFormat="1" ht="18" customHeight="1" x14ac:dyDescent="0.3">
      <c r="A12" s="111" t="s">
        <v>49</v>
      </c>
      <c r="B12" s="112"/>
      <c r="C12" s="112"/>
      <c r="D12" s="112"/>
      <c r="E12" s="113"/>
      <c r="F12" s="35">
        <v>18</v>
      </c>
      <c r="G12" s="36" t="s">
        <v>0</v>
      </c>
      <c r="H12" s="37">
        <f>H14+H20+H24+H27+H30+H33+H36+H42+H47+H50+H54+H57+H60+H63+H66+H69+H72+H75</f>
        <v>64731.899999999994</v>
      </c>
      <c r="I12" s="35">
        <f>I14+I20+I24+I27+I30+I33+I36+I42+I47+I50+I54+I57+I60+I63+I66+I69+I72+I75</f>
        <v>1911</v>
      </c>
      <c r="J12" s="46" t="s">
        <v>0</v>
      </c>
      <c r="K12" s="48" t="s">
        <v>0</v>
      </c>
      <c r="L12" s="37">
        <f>L14+L20+L24+L27+L30+L33+L36+L42+L47+L50+L54+L57+L60+L63+L66+L69+L72+L75</f>
        <v>70410547.940000013</v>
      </c>
      <c r="M12" s="37">
        <f>M14+M20+M24+M27+M30+M33+M36+M42+M47+M50+M54+M57+M60+M63+M66+M69+M72+M75</f>
        <v>67114737.829999998</v>
      </c>
      <c r="N12" s="37">
        <f>N14+N20+N24+N27+N30+N33+N36+N42+N47+N50+N54+N57+N60+N63+N66+N69+N72+N75</f>
        <v>0</v>
      </c>
      <c r="O12" s="37">
        <f>O14+O20+O24+O27+O30+O33+O36+O42+O47+O50+O54+O57+O60+O63+O66+O69+O72+O75+O13</f>
        <v>3750000</v>
      </c>
      <c r="P12" s="37">
        <f>P14+P20+P24+P27+P30+P33+P36+P42+P47+P50+P54+P57+P60+P63+P66+P69+P72+P75</f>
        <v>164790.5055</v>
      </c>
      <c r="Q12" s="37">
        <f t="shared" ref="Q12:Q15" si="0">M12+N12+O12+P12</f>
        <v>71029528.335500002</v>
      </c>
      <c r="R12" s="29"/>
      <c r="S12" s="30"/>
    </row>
    <row r="13" spans="1:19" s="9" customFormat="1" ht="18" customHeight="1" x14ac:dyDescent="0.3">
      <c r="A13" s="92" t="s">
        <v>48</v>
      </c>
      <c r="B13" s="93"/>
      <c r="C13" s="93"/>
      <c r="D13" s="93"/>
      <c r="E13" s="93"/>
      <c r="F13" s="93"/>
      <c r="G13" s="93"/>
      <c r="H13" s="93"/>
      <c r="I13" s="94"/>
      <c r="J13" s="46" t="s">
        <v>0</v>
      </c>
      <c r="K13" s="45" t="s">
        <v>0</v>
      </c>
      <c r="L13" s="80"/>
      <c r="M13" s="80"/>
      <c r="N13" s="80"/>
      <c r="O13" s="81">
        <v>618980.39550000057</v>
      </c>
      <c r="P13" s="80"/>
      <c r="Q13" s="37">
        <f t="shared" si="0"/>
        <v>618980.39550000057</v>
      </c>
      <c r="R13" s="44"/>
      <c r="S13" s="6"/>
    </row>
    <row r="14" spans="1:19" s="10" customFormat="1" ht="18" customHeight="1" x14ac:dyDescent="0.3">
      <c r="A14" s="49">
        <v>1</v>
      </c>
      <c r="B14" s="50">
        <v>71951000</v>
      </c>
      <c r="C14" s="34" t="s">
        <v>1</v>
      </c>
      <c r="D14" s="34" t="s">
        <v>1</v>
      </c>
      <c r="E14" s="34" t="s">
        <v>44</v>
      </c>
      <c r="F14" s="35">
        <v>7</v>
      </c>
      <c r="G14" s="39" t="s">
        <v>17</v>
      </c>
      <c r="H14" s="37">
        <v>1672.2</v>
      </c>
      <c r="I14" s="35">
        <v>54</v>
      </c>
      <c r="J14" s="38" t="s">
        <v>18</v>
      </c>
      <c r="K14" s="48" t="s">
        <v>0</v>
      </c>
      <c r="L14" s="60">
        <f>L15+L16+L17+L18+L19</f>
        <v>5983368</v>
      </c>
      <c r="M14" s="60">
        <f>M15+M16+M17+M18+M19</f>
        <v>5983368</v>
      </c>
      <c r="N14" s="60">
        <f t="shared" ref="N14:P14" si="1">N15+N16+N17+N18+N19</f>
        <v>0</v>
      </c>
      <c r="O14" s="60">
        <f t="shared" si="1"/>
        <v>0</v>
      </c>
      <c r="P14" s="60">
        <f t="shared" si="1"/>
        <v>0</v>
      </c>
      <c r="Q14" s="37">
        <f t="shared" si="0"/>
        <v>5983368</v>
      </c>
      <c r="R14" s="31"/>
      <c r="S14" s="31"/>
    </row>
    <row r="15" spans="1:19" s="11" customFormat="1" ht="32.25" customHeight="1" x14ac:dyDescent="0.25">
      <c r="A15" s="51"/>
      <c r="B15" s="49">
        <v>71951000</v>
      </c>
      <c r="C15" s="52" t="s">
        <v>1</v>
      </c>
      <c r="D15" s="43"/>
      <c r="E15" s="43"/>
      <c r="F15" s="53"/>
      <c r="G15" s="54"/>
      <c r="H15" s="55"/>
      <c r="I15" s="53"/>
      <c r="J15" s="38" t="s">
        <v>34</v>
      </c>
      <c r="K15" s="33" t="s">
        <v>35</v>
      </c>
      <c r="L15" s="60">
        <v>1630896</v>
      </c>
      <c r="M15" s="60">
        <f>L15</f>
        <v>1630896</v>
      </c>
      <c r="N15" s="80"/>
      <c r="O15" s="80"/>
      <c r="P15" s="80"/>
      <c r="Q15" s="37">
        <f t="shared" si="0"/>
        <v>1630896</v>
      </c>
      <c r="R15" s="7"/>
      <c r="S15" s="7"/>
    </row>
    <row r="16" spans="1:19" s="11" customFormat="1" ht="32.25" customHeight="1" x14ac:dyDescent="0.25">
      <c r="A16" s="51"/>
      <c r="B16" s="49">
        <v>71951000</v>
      </c>
      <c r="C16" s="52" t="s">
        <v>1</v>
      </c>
      <c r="D16" s="43"/>
      <c r="E16" s="43"/>
      <c r="F16" s="53"/>
      <c r="G16" s="54"/>
      <c r="H16" s="55"/>
      <c r="I16" s="53"/>
      <c r="J16" s="38" t="s">
        <v>36</v>
      </c>
      <c r="K16" s="33" t="s">
        <v>37</v>
      </c>
      <c r="L16" s="60">
        <v>962246</v>
      </c>
      <c r="M16" s="60">
        <f t="shared" ref="M16:M22" si="2">L16</f>
        <v>962246</v>
      </c>
      <c r="N16" s="80"/>
      <c r="O16" s="80"/>
      <c r="P16" s="80"/>
      <c r="Q16" s="37">
        <f t="shared" ref="Q16:Q75" si="3">M16+N16+O16+P16</f>
        <v>962246</v>
      </c>
      <c r="R16" s="7"/>
      <c r="S16" s="7"/>
    </row>
    <row r="17" spans="1:19" s="11" customFormat="1" ht="32.25" customHeight="1" x14ac:dyDescent="0.25">
      <c r="A17" s="51"/>
      <c r="B17" s="49">
        <v>71951000</v>
      </c>
      <c r="C17" s="52" t="s">
        <v>1</v>
      </c>
      <c r="D17" s="43"/>
      <c r="E17" s="43"/>
      <c r="F17" s="53"/>
      <c r="G17" s="54"/>
      <c r="H17" s="55"/>
      <c r="I17" s="53"/>
      <c r="J17" s="38" t="s">
        <v>40</v>
      </c>
      <c r="K17" s="33" t="s">
        <v>41</v>
      </c>
      <c r="L17" s="60">
        <v>2381713</v>
      </c>
      <c r="M17" s="60">
        <f t="shared" si="2"/>
        <v>2381713</v>
      </c>
      <c r="N17" s="80"/>
      <c r="O17" s="80"/>
      <c r="P17" s="80"/>
      <c r="Q17" s="37">
        <f t="shared" si="3"/>
        <v>2381713</v>
      </c>
      <c r="R17" s="7"/>
      <c r="S17" s="7"/>
    </row>
    <row r="18" spans="1:19" s="11" customFormat="1" ht="32.25" customHeight="1" x14ac:dyDescent="0.25">
      <c r="A18" s="51"/>
      <c r="B18" s="49">
        <v>71951000</v>
      </c>
      <c r="C18" s="52" t="s">
        <v>1</v>
      </c>
      <c r="D18" s="43"/>
      <c r="E18" s="43"/>
      <c r="F18" s="53"/>
      <c r="G18" s="54"/>
      <c r="H18" s="55"/>
      <c r="I18" s="53"/>
      <c r="J18" s="38" t="s">
        <v>38</v>
      </c>
      <c r="K18" s="33" t="s">
        <v>39</v>
      </c>
      <c r="L18" s="60">
        <v>1008513</v>
      </c>
      <c r="M18" s="60">
        <f t="shared" si="2"/>
        <v>1008513</v>
      </c>
      <c r="N18" s="80"/>
      <c r="O18" s="80"/>
      <c r="P18" s="80"/>
      <c r="Q18" s="37">
        <f t="shared" si="3"/>
        <v>1008513</v>
      </c>
      <c r="R18" s="7"/>
      <c r="S18" s="7"/>
    </row>
    <row r="19" spans="1:19" s="11" customFormat="1" ht="19.5" customHeight="1" x14ac:dyDescent="0.25">
      <c r="A19" s="51"/>
      <c r="B19" s="49">
        <v>71951000</v>
      </c>
      <c r="C19" s="52" t="s">
        <v>1</v>
      </c>
      <c r="D19" s="56"/>
      <c r="E19" s="56"/>
      <c r="F19" s="56"/>
      <c r="G19" s="56"/>
      <c r="H19" s="56"/>
      <c r="I19" s="57"/>
      <c r="J19" s="38" t="s">
        <v>31</v>
      </c>
      <c r="K19" s="33" t="s">
        <v>45</v>
      </c>
      <c r="L19" s="60">
        <v>0</v>
      </c>
      <c r="M19" s="60">
        <f t="shared" si="2"/>
        <v>0</v>
      </c>
      <c r="N19" s="80"/>
      <c r="O19" s="80"/>
      <c r="P19" s="80"/>
      <c r="Q19" s="37">
        <f t="shared" si="3"/>
        <v>0</v>
      </c>
      <c r="R19" s="7"/>
      <c r="S19" s="7"/>
    </row>
    <row r="20" spans="1:19" s="12" customFormat="1" ht="19.5" customHeight="1" x14ac:dyDescent="0.25">
      <c r="A20" s="87">
        <v>2</v>
      </c>
      <c r="B20" s="49">
        <v>71951000</v>
      </c>
      <c r="C20" s="52" t="s">
        <v>1</v>
      </c>
      <c r="D20" s="34" t="s">
        <v>1</v>
      </c>
      <c r="E20" s="34" t="s">
        <v>21</v>
      </c>
      <c r="F20" s="35" t="s">
        <v>23</v>
      </c>
      <c r="G20" s="39" t="s">
        <v>17</v>
      </c>
      <c r="H20" s="37">
        <v>4452.1000000000004</v>
      </c>
      <c r="I20" s="35">
        <v>116</v>
      </c>
      <c r="J20" s="38" t="s">
        <v>18</v>
      </c>
      <c r="K20" s="48" t="s">
        <v>0</v>
      </c>
      <c r="L20" s="60">
        <f>L21+L22+L23</f>
        <v>7280312</v>
      </c>
      <c r="M20" s="60">
        <f>M21+M22+M23</f>
        <v>7280312</v>
      </c>
      <c r="N20" s="60">
        <f t="shared" ref="N20:P20" si="4">N21+N22+N23</f>
        <v>0</v>
      </c>
      <c r="O20" s="60">
        <f t="shared" si="4"/>
        <v>0</v>
      </c>
      <c r="P20" s="60">
        <f t="shared" si="4"/>
        <v>0</v>
      </c>
      <c r="Q20" s="37">
        <f>M20+N20+O20+P20</f>
        <v>7280312</v>
      </c>
      <c r="R20" s="32"/>
      <c r="S20" s="32"/>
    </row>
    <row r="21" spans="1:19" s="12" customFormat="1" ht="19.5" customHeight="1" x14ac:dyDescent="0.25">
      <c r="A21" s="88"/>
      <c r="B21" s="49">
        <v>71951000</v>
      </c>
      <c r="C21" s="52" t="s">
        <v>1</v>
      </c>
      <c r="D21" s="34"/>
      <c r="E21" s="34"/>
      <c r="F21" s="35"/>
      <c r="G21" s="48"/>
      <c r="H21" s="40"/>
      <c r="I21" s="35"/>
      <c r="J21" s="38" t="s">
        <v>30</v>
      </c>
      <c r="K21" s="58">
        <v>10</v>
      </c>
      <c r="L21" s="60">
        <v>6307085</v>
      </c>
      <c r="M21" s="60">
        <f t="shared" si="2"/>
        <v>6307085</v>
      </c>
      <c r="N21" s="80"/>
      <c r="O21" s="80"/>
      <c r="P21" s="80"/>
      <c r="Q21" s="37">
        <f>M21+N21+O21+P21</f>
        <v>6307085</v>
      </c>
      <c r="R21" s="32"/>
      <c r="S21" s="32"/>
    </row>
    <row r="22" spans="1:19" s="11" customFormat="1" ht="19.5" customHeight="1" x14ac:dyDescent="0.25">
      <c r="A22" s="88"/>
      <c r="B22" s="49">
        <v>71951000</v>
      </c>
      <c r="C22" s="52" t="s">
        <v>1</v>
      </c>
      <c r="D22" s="34"/>
      <c r="E22" s="34"/>
      <c r="F22" s="35"/>
      <c r="G22" s="48"/>
      <c r="H22" s="40"/>
      <c r="I22" s="35"/>
      <c r="J22" s="38" t="s">
        <v>31</v>
      </c>
      <c r="K22" s="33" t="s">
        <v>45</v>
      </c>
      <c r="L22" s="60">
        <v>0</v>
      </c>
      <c r="M22" s="60">
        <f t="shared" si="2"/>
        <v>0</v>
      </c>
      <c r="N22" s="80"/>
      <c r="O22" s="80"/>
      <c r="P22" s="80"/>
      <c r="Q22" s="37">
        <f>M22+N22+O22+P22</f>
        <v>0</v>
      </c>
      <c r="R22" s="7"/>
      <c r="S22" s="7"/>
    </row>
    <row r="23" spans="1:19" s="11" customFormat="1" ht="31.5" customHeight="1" x14ac:dyDescent="0.25">
      <c r="A23" s="89"/>
      <c r="B23" s="49">
        <v>71951000</v>
      </c>
      <c r="C23" s="52" t="s">
        <v>1</v>
      </c>
      <c r="D23" s="34"/>
      <c r="E23" s="34"/>
      <c r="F23" s="35"/>
      <c r="G23" s="48"/>
      <c r="H23" s="40"/>
      <c r="I23" s="35"/>
      <c r="J23" s="38" t="s">
        <v>34</v>
      </c>
      <c r="K23" s="33" t="s">
        <v>35</v>
      </c>
      <c r="L23" s="60">
        <v>973227</v>
      </c>
      <c r="M23" s="60">
        <f t="shared" ref="M23" si="5">L23</f>
        <v>973227</v>
      </c>
      <c r="N23" s="80"/>
      <c r="O23" s="80"/>
      <c r="P23" s="80"/>
      <c r="Q23" s="37">
        <f t="shared" si="3"/>
        <v>973227</v>
      </c>
      <c r="R23" s="7"/>
      <c r="S23" s="7"/>
    </row>
    <row r="24" spans="1:19" s="11" customFormat="1" ht="19.5" customHeight="1" x14ac:dyDescent="0.25">
      <c r="A24" s="49">
        <v>3</v>
      </c>
      <c r="B24" s="49">
        <v>71951000</v>
      </c>
      <c r="C24" s="52" t="s">
        <v>1</v>
      </c>
      <c r="D24" s="34" t="s">
        <v>1</v>
      </c>
      <c r="E24" s="34" t="s">
        <v>24</v>
      </c>
      <c r="F24" s="35">
        <v>5</v>
      </c>
      <c r="G24" s="39" t="s">
        <v>17</v>
      </c>
      <c r="H24" s="37">
        <v>3074.7</v>
      </c>
      <c r="I24" s="35">
        <v>118</v>
      </c>
      <c r="J24" s="38" t="s">
        <v>18</v>
      </c>
      <c r="K24" s="48" t="s">
        <v>0</v>
      </c>
      <c r="L24" s="60">
        <f>L25+L26</f>
        <v>12860669</v>
      </c>
      <c r="M24" s="60">
        <f>M25+M26</f>
        <v>12860669</v>
      </c>
      <c r="N24" s="60">
        <f t="shared" ref="N24:P24" si="6">N25+N27</f>
        <v>0</v>
      </c>
      <c r="O24" s="60">
        <f t="shared" si="6"/>
        <v>0</v>
      </c>
      <c r="P24" s="60">
        <f t="shared" si="6"/>
        <v>0</v>
      </c>
      <c r="Q24" s="37">
        <f>M24+N24+O24+P24</f>
        <v>12860669</v>
      </c>
      <c r="R24" s="7"/>
      <c r="S24" s="7"/>
    </row>
    <row r="25" spans="1:19" s="12" customFormat="1" ht="19.5" customHeight="1" x14ac:dyDescent="0.25">
      <c r="A25" s="51"/>
      <c r="B25" s="49">
        <v>71951000</v>
      </c>
      <c r="C25" s="52" t="s">
        <v>1</v>
      </c>
      <c r="D25" s="34"/>
      <c r="E25" s="34"/>
      <c r="F25" s="35"/>
      <c r="G25" s="48"/>
      <c r="H25" s="40"/>
      <c r="I25" s="35"/>
      <c r="J25" s="38" t="s">
        <v>30</v>
      </c>
      <c r="K25" s="58">
        <v>10</v>
      </c>
      <c r="L25" s="60">
        <v>12860669</v>
      </c>
      <c r="M25" s="60">
        <f t="shared" ref="M25:M26" si="7">L25</f>
        <v>12860669</v>
      </c>
      <c r="N25" s="80"/>
      <c r="O25" s="80"/>
      <c r="P25" s="80"/>
      <c r="Q25" s="37">
        <f>M25+N25+O25+P25</f>
        <v>12860669</v>
      </c>
      <c r="R25" s="32"/>
      <c r="S25" s="32"/>
    </row>
    <row r="26" spans="1:19" s="11" customFormat="1" ht="19.5" customHeight="1" x14ac:dyDescent="0.25">
      <c r="A26" s="59"/>
      <c r="B26" s="50">
        <v>71951000</v>
      </c>
      <c r="C26" s="52" t="s">
        <v>1</v>
      </c>
      <c r="D26" s="34"/>
      <c r="E26" s="34"/>
      <c r="F26" s="35"/>
      <c r="G26" s="48"/>
      <c r="H26" s="40"/>
      <c r="I26" s="35"/>
      <c r="J26" s="38" t="s">
        <v>31</v>
      </c>
      <c r="K26" s="33" t="s">
        <v>45</v>
      </c>
      <c r="L26" s="60">
        <v>0</v>
      </c>
      <c r="M26" s="60">
        <f t="shared" si="7"/>
        <v>0</v>
      </c>
      <c r="N26" s="80"/>
      <c r="O26" s="80"/>
      <c r="P26" s="80"/>
      <c r="Q26" s="37">
        <f>M26+N26+O26+P26</f>
        <v>0</v>
      </c>
      <c r="R26" s="7"/>
      <c r="S26" s="7"/>
    </row>
    <row r="27" spans="1:19" s="11" customFormat="1" ht="33" customHeight="1" x14ac:dyDescent="0.25">
      <c r="A27" s="96">
        <v>4</v>
      </c>
      <c r="B27" s="50">
        <v>71951000</v>
      </c>
      <c r="C27" s="52" t="s">
        <v>1</v>
      </c>
      <c r="D27" s="34" t="s">
        <v>1</v>
      </c>
      <c r="E27" s="34" t="s">
        <v>25</v>
      </c>
      <c r="F27" s="35">
        <v>21</v>
      </c>
      <c r="G27" s="48" t="s">
        <v>17</v>
      </c>
      <c r="H27" s="37">
        <v>2869.3</v>
      </c>
      <c r="I27" s="35">
        <v>125</v>
      </c>
      <c r="J27" s="38" t="s">
        <v>18</v>
      </c>
      <c r="K27" s="48" t="s">
        <v>0</v>
      </c>
      <c r="L27" s="60">
        <f>L28+L29</f>
        <v>4275100</v>
      </c>
      <c r="M27" s="60">
        <f t="shared" ref="M27:P27" si="8">M28+M29</f>
        <v>4275100</v>
      </c>
      <c r="N27" s="60">
        <f t="shared" si="8"/>
        <v>0</v>
      </c>
      <c r="O27" s="60">
        <f t="shared" si="8"/>
        <v>0</v>
      </c>
      <c r="P27" s="60">
        <f t="shared" si="8"/>
        <v>0</v>
      </c>
      <c r="Q27" s="37">
        <f t="shared" si="3"/>
        <v>4275100</v>
      </c>
      <c r="R27" s="7"/>
      <c r="S27" s="7"/>
    </row>
    <row r="28" spans="1:19" s="11" customFormat="1" ht="19.5" customHeight="1" x14ac:dyDescent="0.25">
      <c r="A28" s="96"/>
      <c r="B28" s="50">
        <v>71951000</v>
      </c>
      <c r="C28" s="52" t="s">
        <v>1</v>
      </c>
      <c r="D28" s="34"/>
      <c r="E28" s="34"/>
      <c r="F28" s="35"/>
      <c r="G28" s="48"/>
      <c r="H28" s="40"/>
      <c r="I28" s="35"/>
      <c r="J28" s="38" t="s">
        <v>30</v>
      </c>
      <c r="K28" s="58">
        <v>10</v>
      </c>
      <c r="L28" s="60">
        <v>4275100</v>
      </c>
      <c r="M28" s="60">
        <f t="shared" ref="M28:M29" si="9">L28</f>
        <v>4275100</v>
      </c>
      <c r="N28" s="80"/>
      <c r="O28" s="80"/>
      <c r="P28" s="80"/>
      <c r="Q28" s="37">
        <f t="shared" si="3"/>
        <v>4275100</v>
      </c>
      <c r="R28" s="7"/>
      <c r="S28" s="7"/>
    </row>
    <row r="29" spans="1:19" s="11" customFormat="1" ht="19.5" customHeight="1" x14ac:dyDescent="0.25">
      <c r="A29" s="96"/>
      <c r="B29" s="50">
        <v>71951000</v>
      </c>
      <c r="C29" s="52" t="s">
        <v>1</v>
      </c>
      <c r="D29" s="34"/>
      <c r="E29" s="34"/>
      <c r="F29" s="35"/>
      <c r="G29" s="48"/>
      <c r="H29" s="40"/>
      <c r="I29" s="35"/>
      <c r="J29" s="38" t="s">
        <v>31</v>
      </c>
      <c r="K29" s="33" t="s">
        <v>45</v>
      </c>
      <c r="L29" s="60">
        <v>0</v>
      </c>
      <c r="M29" s="60">
        <f t="shared" si="9"/>
        <v>0</v>
      </c>
      <c r="N29" s="80"/>
      <c r="O29" s="80"/>
      <c r="P29" s="80"/>
      <c r="Q29" s="37">
        <f t="shared" si="3"/>
        <v>0</v>
      </c>
      <c r="R29" s="7"/>
      <c r="S29" s="7"/>
    </row>
    <row r="30" spans="1:19" s="11" customFormat="1" ht="19.5" customHeight="1" x14ac:dyDescent="0.25">
      <c r="A30" s="87">
        <v>5</v>
      </c>
      <c r="B30" s="50">
        <v>71951000</v>
      </c>
      <c r="C30" s="52" t="s">
        <v>1</v>
      </c>
      <c r="D30" s="34" t="s">
        <v>1</v>
      </c>
      <c r="E30" s="34" t="s">
        <v>29</v>
      </c>
      <c r="F30" s="42">
        <v>2</v>
      </c>
      <c r="G30" s="84" t="s">
        <v>17</v>
      </c>
      <c r="H30" s="60">
        <v>3570.7</v>
      </c>
      <c r="I30" s="42">
        <v>156</v>
      </c>
      <c r="J30" s="86" t="s">
        <v>18</v>
      </c>
      <c r="K30" s="48" t="s">
        <v>0</v>
      </c>
      <c r="L30" s="60">
        <f>L31+L32</f>
        <v>2840105</v>
      </c>
      <c r="M30" s="60">
        <f t="shared" ref="M30:P30" si="10">M31+M32</f>
        <v>2840105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37">
        <f t="shared" si="3"/>
        <v>2840105</v>
      </c>
      <c r="R30" s="7"/>
      <c r="S30" s="7"/>
    </row>
    <row r="31" spans="1:19" s="11" customFormat="1" ht="19.5" customHeight="1" x14ac:dyDescent="0.25">
      <c r="A31" s="88"/>
      <c r="B31" s="85">
        <v>71951000</v>
      </c>
      <c r="C31" s="52" t="s">
        <v>1</v>
      </c>
      <c r="D31" s="34"/>
      <c r="E31" s="41"/>
      <c r="F31" s="42"/>
      <c r="G31" s="84"/>
      <c r="H31" s="61"/>
      <c r="I31" s="42"/>
      <c r="J31" s="86" t="s">
        <v>32</v>
      </c>
      <c r="K31" s="33" t="s">
        <v>33</v>
      </c>
      <c r="L31" s="60">
        <v>2840105</v>
      </c>
      <c r="M31" s="60">
        <f t="shared" ref="M31:M32" si="11">L31</f>
        <v>2840105</v>
      </c>
      <c r="N31" s="80"/>
      <c r="O31" s="80"/>
      <c r="P31" s="80"/>
      <c r="Q31" s="37">
        <f t="shared" si="3"/>
        <v>2840105</v>
      </c>
      <c r="R31" s="7"/>
      <c r="S31" s="7"/>
    </row>
    <row r="32" spans="1:19" s="11" customFormat="1" ht="19.5" customHeight="1" x14ac:dyDescent="0.25">
      <c r="A32" s="89"/>
      <c r="B32" s="85">
        <v>71951000</v>
      </c>
      <c r="C32" s="43" t="s">
        <v>1</v>
      </c>
      <c r="D32" s="34"/>
      <c r="E32" s="41"/>
      <c r="F32" s="42"/>
      <c r="G32" s="84"/>
      <c r="H32" s="61"/>
      <c r="I32" s="42"/>
      <c r="J32" s="86" t="s">
        <v>31</v>
      </c>
      <c r="K32" s="33">
        <v>21</v>
      </c>
      <c r="L32" s="60">
        <v>0</v>
      </c>
      <c r="M32" s="60">
        <f t="shared" si="11"/>
        <v>0</v>
      </c>
      <c r="N32" s="80"/>
      <c r="O32" s="80"/>
      <c r="P32" s="80"/>
      <c r="Q32" s="37">
        <f t="shared" si="3"/>
        <v>0</v>
      </c>
      <c r="R32" s="7"/>
      <c r="S32" s="7"/>
    </row>
    <row r="33" spans="1:19" s="11" customFormat="1" ht="19.5" customHeight="1" x14ac:dyDescent="0.25">
      <c r="A33" s="87">
        <v>6</v>
      </c>
      <c r="B33" s="85">
        <v>71951000</v>
      </c>
      <c r="C33" s="52" t="s">
        <v>1</v>
      </c>
      <c r="D33" s="34" t="s">
        <v>1</v>
      </c>
      <c r="E33" s="34" t="s">
        <v>26</v>
      </c>
      <c r="F33" s="35">
        <v>3</v>
      </c>
      <c r="G33" s="48" t="s">
        <v>17</v>
      </c>
      <c r="H33" s="37">
        <v>2118.6</v>
      </c>
      <c r="I33" s="35">
        <v>48</v>
      </c>
      <c r="J33" s="86" t="s">
        <v>18</v>
      </c>
      <c r="K33" s="48" t="s">
        <v>0</v>
      </c>
      <c r="L33" s="60">
        <f>L34+L35</f>
        <v>6960375</v>
      </c>
      <c r="M33" s="60">
        <f t="shared" ref="M33:P33" si="12">M34+M35</f>
        <v>6960375</v>
      </c>
      <c r="N33" s="60">
        <f t="shared" si="12"/>
        <v>0</v>
      </c>
      <c r="O33" s="60">
        <f t="shared" si="12"/>
        <v>0</v>
      </c>
      <c r="P33" s="60">
        <f t="shared" si="12"/>
        <v>0</v>
      </c>
      <c r="Q33" s="37">
        <f t="shared" si="3"/>
        <v>6960375</v>
      </c>
      <c r="R33" s="7"/>
      <c r="S33" s="7"/>
    </row>
    <row r="34" spans="1:19" s="11" customFormat="1" ht="19.5" customHeight="1" x14ac:dyDescent="0.25">
      <c r="A34" s="88"/>
      <c r="B34" s="85">
        <v>71951000</v>
      </c>
      <c r="C34" s="52" t="s">
        <v>1</v>
      </c>
      <c r="D34" s="34"/>
      <c r="E34" s="34"/>
      <c r="F34" s="35"/>
      <c r="G34" s="48"/>
      <c r="H34" s="40"/>
      <c r="I34" s="35"/>
      <c r="J34" s="86" t="s">
        <v>32</v>
      </c>
      <c r="K34" s="33" t="s">
        <v>33</v>
      </c>
      <c r="L34" s="60">
        <v>6960375</v>
      </c>
      <c r="M34" s="60">
        <f t="shared" ref="M34:M35" si="13">L34</f>
        <v>6960375</v>
      </c>
      <c r="N34" s="80"/>
      <c r="O34" s="80"/>
      <c r="P34" s="80"/>
      <c r="Q34" s="37">
        <f t="shared" si="3"/>
        <v>6960375</v>
      </c>
      <c r="R34" s="7"/>
      <c r="S34" s="7"/>
    </row>
    <row r="35" spans="1:19" s="11" customFormat="1" ht="19.5" customHeight="1" x14ac:dyDescent="0.25">
      <c r="A35" s="89"/>
      <c r="B35" s="85">
        <v>71951000</v>
      </c>
      <c r="C35" s="43" t="s">
        <v>1</v>
      </c>
      <c r="D35" s="34"/>
      <c r="E35" s="34"/>
      <c r="F35" s="35"/>
      <c r="G35" s="48"/>
      <c r="H35" s="40"/>
      <c r="I35" s="35"/>
      <c r="J35" s="86" t="s">
        <v>31</v>
      </c>
      <c r="K35" s="33">
        <v>21</v>
      </c>
      <c r="L35" s="60">
        <v>0</v>
      </c>
      <c r="M35" s="60">
        <f t="shared" si="13"/>
        <v>0</v>
      </c>
      <c r="N35" s="80"/>
      <c r="O35" s="80"/>
      <c r="P35" s="80"/>
      <c r="Q35" s="37">
        <f t="shared" si="3"/>
        <v>0</v>
      </c>
      <c r="R35" s="7"/>
      <c r="S35" s="7"/>
    </row>
    <row r="36" spans="1:19" s="11" customFormat="1" ht="19.5" customHeight="1" x14ac:dyDescent="0.25">
      <c r="A36" s="87">
        <v>7</v>
      </c>
      <c r="B36" s="85">
        <v>71951000</v>
      </c>
      <c r="C36" s="52" t="s">
        <v>1</v>
      </c>
      <c r="D36" s="34" t="s">
        <v>1</v>
      </c>
      <c r="E36" s="34" t="s">
        <v>22</v>
      </c>
      <c r="F36" s="35">
        <v>56</v>
      </c>
      <c r="G36" s="48" t="s">
        <v>17</v>
      </c>
      <c r="H36" s="37">
        <v>3236.6</v>
      </c>
      <c r="I36" s="35">
        <v>110</v>
      </c>
      <c r="J36" s="86" t="s">
        <v>18</v>
      </c>
      <c r="K36" s="48" t="s">
        <v>0</v>
      </c>
      <c r="L36" s="60">
        <f>L37+L39+L40+L41+L38</f>
        <v>11519500</v>
      </c>
      <c r="M36" s="60">
        <f>M37+M39+M40+M41+M38</f>
        <v>11519500</v>
      </c>
      <c r="N36" s="60">
        <f t="shared" ref="N36:P36" si="14">N37+N39+N40+N41</f>
        <v>0</v>
      </c>
      <c r="O36" s="60">
        <f t="shared" si="14"/>
        <v>0</v>
      </c>
      <c r="P36" s="60">
        <f t="shared" si="14"/>
        <v>0</v>
      </c>
      <c r="Q36" s="37">
        <f>M36+N36+O36+P36</f>
        <v>11519500</v>
      </c>
      <c r="R36" s="7"/>
      <c r="S36" s="7"/>
    </row>
    <row r="37" spans="1:19" s="11" customFormat="1" ht="34.5" customHeight="1" x14ac:dyDescent="0.25">
      <c r="A37" s="88"/>
      <c r="B37" s="85">
        <v>71951000</v>
      </c>
      <c r="C37" s="52" t="s">
        <v>1</v>
      </c>
      <c r="D37" s="34"/>
      <c r="E37" s="34"/>
      <c r="F37" s="35"/>
      <c r="G37" s="48"/>
      <c r="H37" s="40"/>
      <c r="I37" s="35"/>
      <c r="J37" s="86" t="s">
        <v>36</v>
      </c>
      <c r="K37" s="33" t="s">
        <v>37</v>
      </c>
      <c r="L37" s="82">
        <v>1179761</v>
      </c>
      <c r="M37" s="60">
        <f t="shared" ref="M37:M40" si="15">L37</f>
        <v>1179761</v>
      </c>
      <c r="N37" s="80"/>
      <c r="O37" s="80"/>
      <c r="P37" s="80"/>
      <c r="Q37" s="37">
        <f t="shared" si="3"/>
        <v>1179761</v>
      </c>
      <c r="R37" s="7"/>
      <c r="S37" s="7"/>
    </row>
    <row r="38" spans="1:19" s="11" customFormat="1" ht="34.5" customHeight="1" x14ac:dyDescent="0.25">
      <c r="A38" s="88"/>
      <c r="B38" s="85">
        <v>71951000</v>
      </c>
      <c r="C38" s="52" t="s">
        <v>1</v>
      </c>
      <c r="D38" s="34"/>
      <c r="E38" s="34"/>
      <c r="F38" s="35"/>
      <c r="G38" s="48"/>
      <c r="H38" s="40"/>
      <c r="I38" s="35"/>
      <c r="J38" s="86" t="s">
        <v>38</v>
      </c>
      <c r="K38" s="33" t="s">
        <v>39</v>
      </c>
      <c r="L38" s="82">
        <v>1158889</v>
      </c>
      <c r="M38" s="60">
        <f>L38</f>
        <v>1158889</v>
      </c>
      <c r="N38" s="80"/>
      <c r="O38" s="80"/>
      <c r="P38" s="80"/>
      <c r="Q38" s="37">
        <f>M38+N38+O38+P38</f>
        <v>1158889</v>
      </c>
      <c r="R38" s="7"/>
      <c r="S38" s="7"/>
    </row>
    <row r="39" spans="1:19" s="11" customFormat="1" ht="34.5" customHeight="1" x14ac:dyDescent="0.25">
      <c r="A39" s="88"/>
      <c r="B39" s="85">
        <v>71951000</v>
      </c>
      <c r="C39" s="52" t="s">
        <v>1</v>
      </c>
      <c r="D39" s="34"/>
      <c r="E39" s="34"/>
      <c r="F39" s="35"/>
      <c r="G39" s="48"/>
      <c r="H39" s="40"/>
      <c r="I39" s="35"/>
      <c r="J39" s="86" t="s">
        <v>40</v>
      </c>
      <c r="K39" s="33" t="s">
        <v>41</v>
      </c>
      <c r="L39" s="82">
        <v>6502889</v>
      </c>
      <c r="M39" s="60">
        <f t="shared" si="15"/>
        <v>6502889</v>
      </c>
      <c r="N39" s="80"/>
      <c r="O39" s="80"/>
      <c r="P39" s="80"/>
      <c r="Q39" s="37">
        <f t="shared" si="3"/>
        <v>6502889</v>
      </c>
      <c r="R39" s="7"/>
      <c r="S39" s="7"/>
    </row>
    <row r="40" spans="1:19" s="11" customFormat="1" ht="34.5" customHeight="1" x14ac:dyDescent="0.25">
      <c r="A40" s="88"/>
      <c r="B40" s="85">
        <v>71951000</v>
      </c>
      <c r="C40" s="52" t="s">
        <v>1</v>
      </c>
      <c r="D40" s="34"/>
      <c r="E40" s="34"/>
      <c r="F40" s="35"/>
      <c r="G40" s="48"/>
      <c r="H40" s="40"/>
      <c r="I40" s="35"/>
      <c r="J40" s="86" t="s">
        <v>34</v>
      </c>
      <c r="K40" s="33" t="s">
        <v>35</v>
      </c>
      <c r="L40" s="82">
        <v>2677961</v>
      </c>
      <c r="M40" s="60">
        <f t="shared" si="15"/>
        <v>2677961</v>
      </c>
      <c r="N40" s="80"/>
      <c r="O40" s="80"/>
      <c r="P40" s="80"/>
      <c r="Q40" s="37">
        <f>M40+N40+O40+P40</f>
        <v>2677961</v>
      </c>
      <c r="R40" s="7"/>
      <c r="S40" s="7"/>
    </row>
    <row r="41" spans="1:19" s="11" customFormat="1" ht="21.75" customHeight="1" x14ac:dyDescent="0.25">
      <c r="A41" s="89"/>
      <c r="B41" s="85">
        <v>71951000</v>
      </c>
      <c r="C41" s="43" t="s">
        <v>1</v>
      </c>
      <c r="D41" s="34"/>
      <c r="E41" s="34"/>
      <c r="F41" s="35"/>
      <c r="G41" s="48"/>
      <c r="H41" s="40"/>
      <c r="I41" s="35"/>
      <c r="J41" s="86" t="s">
        <v>31</v>
      </c>
      <c r="K41" s="33">
        <v>21</v>
      </c>
      <c r="L41" s="60">
        <v>0</v>
      </c>
      <c r="M41" s="60">
        <f t="shared" ref="M41" si="16">L41</f>
        <v>0</v>
      </c>
      <c r="N41" s="80"/>
      <c r="O41" s="80"/>
      <c r="P41" s="80"/>
      <c r="Q41" s="37">
        <f t="shared" si="3"/>
        <v>0</v>
      </c>
      <c r="R41" s="7"/>
      <c r="S41" s="7"/>
    </row>
    <row r="42" spans="1:19" s="13" customFormat="1" ht="21.75" customHeight="1" x14ac:dyDescent="0.25">
      <c r="A42" s="87">
        <v>8</v>
      </c>
      <c r="B42" s="85">
        <v>71951000</v>
      </c>
      <c r="C42" s="52" t="s">
        <v>1</v>
      </c>
      <c r="D42" s="34" t="s">
        <v>1</v>
      </c>
      <c r="E42" s="34" t="s">
        <v>22</v>
      </c>
      <c r="F42" s="35">
        <v>58</v>
      </c>
      <c r="G42" s="48" t="s">
        <v>17</v>
      </c>
      <c r="H42" s="37">
        <v>3610</v>
      </c>
      <c r="I42" s="35">
        <v>91</v>
      </c>
      <c r="J42" s="86" t="s">
        <v>18</v>
      </c>
      <c r="K42" s="33" t="s">
        <v>0</v>
      </c>
      <c r="L42" s="60">
        <f>L43+L44+L45+L46</f>
        <v>5379177</v>
      </c>
      <c r="M42" s="60">
        <f>M43+M44+M45+M46</f>
        <v>5379177</v>
      </c>
      <c r="N42" s="60">
        <f t="shared" ref="N42:P42" si="17">N43+N44+N45+N46</f>
        <v>0</v>
      </c>
      <c r="O42" s="60">
        <f t="shared" si="17"/>
        <v>0</v>
      </c>
      <c r="P42" s="60">
        <f t="shared" si="17"/>
        <v>0</v>
      </c>
      <c r="Q42" s="37">
        <f>M42+N42+O42+P42</f>
        <v>5379177</v>
      </c>
      <c r="R42" s="4"/>
      <c r="S42" s="4"/>
    </row>
    <row r="43" spans="1:19" s="13" customFormat="1" ht="32.25" customHeight="1" x14ac:dyDescent="0.25">
      <c r="A43" s="88"/>
      <c r="B43" s="85">
        <v>71951000</v>
      </c>
      <c r="C43" s="52" t="s">
        <v>1</v>
      </c>
      <c r="D43" s="34"/>
      <c r="E43" s="34"/>
      <c r="F43" s="35"/>
      <c r="G43" s="48"/>
      <c r="H43" s="40"/>
      <c r="I43" s="35"/>
      <c r="J43" s="86" t="s">
        <v>36</v>
      </c>
      <c r="K43" s="33" t="s">
        <v>37</v>
      </c>
      <c r="L43" s="60">
        <v>1461017</v>
      </c>
      <c r="M43" s="60">
        <f t="shared" ref="M43:M49" si="18">L43</f>
        <v>1461017</v>
      </c>
      <c r="N43" s="80"/>
      <c r="O43" s="80"/>
      <c r="P43" s="80"/>
      <c r="Q43" s="37">
        <f>M43+N43+O43+P43</f>
        <v>1461017</v>
      </c>
      <c r="R43" s="4"/>
      <c r="S43" s="4"/>
    </row>
    <row r="44" spans="1:19" s="13" customFormat="1" ht="32.25" customHeight="1" x14ac:dyDescent="0.25">
      <c r="A44" s="88"/>
      <c r="B44" s="85">
        <v>71951000</v>
      </c>
      <c r="C44" s="52" t="s">
        <v>1</v>
      </c>
      <c r="D44" s="34"/>
      <c r="E44" s="34"/>
      <c r="F44" s="35"/>
      <c r="G44" s="48"/>
      <c r="H44" s="40"/>
      <c r="I44" s="35"/>
      <c r="J44" s="86" t="s">
        <v>38</v>
      </c>
      <c r="K44" s="33" t="s">
        <v>39</v>
      </c>
      <c r="L44" s="60">
        <v>1305105</v>
      </c>
      <c r="M44" s="60">
        <f t="shared" si="18"/>
        <v>1305105</v>
      </c>
      <c r="N44" s="80"/>
      <c r="O44" s="80"/>
      <c r="P44" s="80"/>
      <c r="Q44" s="37">
        <f>M44+N44+O44+P44</f>
        <v>1305105</v>
      </c>
      <c r="R44" s="4"/>
      <c r="S44" s="4"/>
    </row>
    <row r="45" spans="1:19" s="13" customFormat="1" ht="32.25" customHeight="1" x14ac:dyDescent="0.25">
      <c r="A45" s="88"/>
      <c r="B45" s="85">
        <v>71951000</v>
      </c>
      <c r="C45" s="52" t="s">
        <v>1</v>
      </c>
      <c r="D45" s="34"/>
      <c r="E45" s="34"/>
      <c r="F45" s="35"/>
      <c r="G45" s="48"/>
      <c r="H45" s="40"/>
      <c r="I45" s="35"/>
      <c r="J45" s="86" t="s">
        <v>34</v>
      </c>
      <c r="K45" s="33" t="s">
        <v>35</v>
      </c>
      <c r="L45" s="60">
        <v>2613055</v>
      </c>
      <c r="M45" s="60">
        <f t="shared" si="18"/>
        <v>2613055</v>
      </c>
      <c r="N45" s="80"/>
      <c r="O45" s="80"/>
      <c r="P45" s="80"/>
      <c r="Q45" s="37">
        <f>M45+N45+O45+P45</f>
        <v>2613055</v>
      </c>
      <c r="R45" s="4"/>
      <c r="S45" s="4"/>
    </row>
    <row r="46" spans="1:19" s="13" customFormat="1" ht="21.75" customHeight="1" x14ac:dyDescent="0.25">
      <c r="A46" s="88"/>
      <c r="B46" s="85">
        <v>71951000</v>
      </c>
      <c r="C46" s="52" t="s">
        <v>1</v>
      </c>
      <c r="D46" s="34"/>
      <c r="E46" s="34"/>
      <c r="F46" s="35"/>
      <c r="G46" s="48"/>
      <c r="H46" s="40"/>
      <c r="I46" s="35"/>
      <c r="J46" s="86" t="s">
        <v>31</v>
      </c>
      <c r="K46" s="33">
        <v>21</v>
      </c>
      <c r="L46" s="60">
        <v>0</v>
      </c>
      <c r="M46" s="60">
        <f t="shared" si="18"/>
        <v>0</v>
      </c>
      <c r="N46" s="80"/>
      <c r="O46" s="80"/>
      <c r="P46" s="80"/>
      <c r="Q46" s="37">
        <f>M46+N46+O46+P46</f>
        <v>0</v>
      </c>
      <c r="R46" s="4"/>
      <c r="S46" s="4"/>
    </row>
    <row r="47" spans="1:19" s="13" customFormat="1" ht="21.75" customHeight="1" x14ac:dyDescent="0.25">
      <c r="A47" s="90">
        <v>9</v>
      </c>
      <c r="B47" s="85">
        <v>71951000</v>
      </c>
      <c r="C47" s="52" t="s">
        <v>1</v>
      </c>
      <c r="D47" s="34" t="s">
        <v>1</v>
      </c>
      <c r="E47" s="34" t="s">
        <v>22</v>
      </c>
      <c r="F47" s="35">
        <v>60</v>
      </c>
      <c r="G47" s="48" t="s">
        <v>17</v>
      </c>
      <c r="H47" s="37">
        <v>8264.5</v>
      </c>
      <c r="I47" s="35">
        <v>122</v>
      </c>
      <c r="J47" s="86" t="s">
        <v>18</v>
      </c>
      <c r="K47" s="33" t="s">
        <v>0</v>
      </c>
      <c r="L47" s="60">
        <f>L48+L49</f>
        <v>5237212</v>
      </c>
      <c r="M47" s="60">
        <f t="shared" ref="M47:P47" si="19">M48+M49</f>
        <v>5237212</v>
      </c>
      <c r="N47" s="60">
        <f t="shared" si="19"/>
        <v>0</v>
      </c>
      <c r="O47" s="60">
        <f t="shared" si="19"/>
        <v>0</v>
      </c>
      <c r="P47" s="60">
        <f t="shared" si="19"/>
        <v>0</v>
      </c>
      <c r="Q47" s="37">
        <f t="shared" si="3"/>
        <v>5237212</v>
      </c>
      <c r="R47" s="4"/>
      <c r="S47" s="4"/>
    </row>
    <row r="48" spans="1:19" s="13" customFormat="1" ht="35.25" customHeight="1" x14ac:dyDescent="0.25">
      <c r="A48" s="91"/>
      <c r="B48" s="85">
        <v>71951000</v>
      </c>
      <c r="C48" s="52" t="s">
        <v>1</v>
      </c>
      <c r="D48" s="34"/>
      <c r="E48" s="34"/>
      <c r="F48" s="35"/>
      <c r="G48" s="48"/>
      <c r="H48" s="40"/>
      <c r="I48" s="35"/>
      <c r="J48" s="86" t="s">
        <v>34</v>
      </c>
      <c r="K48" s="33" t="s">
        <v>35</v>
      </c>
      <c r="L48" s="60">
        <v>5237212</v>
      </c>
      <c r="M48" s="60">
        <f t="shared" si="18"/>
        <v>5237212</v>
      </c>
      <c r="N48" s="80"/>
      <c r="O48" s="80"/>
      <c r="P48" s="80"/>
      <c r="Q48" s="37">
        <f t="shared" si="3"/>
        <v>5237212</v>
      </c>
      <c r="R48" s="4"/>
      <c r="S48" s="4"/>
    </row>
    <row r="49" spans="1:19" s="13" customFormat="1" ht="20.25" customHeight="1" x14ac:dyDescent="0.25">
      <c r="A49" s="95"/>
      <c r="B49" s="85">
        <v>71951000</v>
      </c>
      <c r="C49" s="52" t="s">
        <v>1</v>
      </c>
      <c r="D49" s="34"/>
      <c r="E49" s="34"/>
      <c r="F49" s="35"/>
      <c r="G49" s="48"/>
      <c r="H49" s="40"/>
      <c r="I49" s="35"/>
      <c r="J49" s="86" t="s">
        <v>31</v>
      </c>
      <c r="K49" s="33">
        <v>21</v>
      </c>
      <c r="L49" s="60">
        <v>0</v>
      </c>
      <c r="M49" s="60">
        <f t="shared" si="18"/>
        <v>0</v>
      </c>
      <c r="N49" s="80"/>
      <c r="O49" s="80"/>
      <c r="P49" s="80"/>
      <c r="Q49" s="37">
        <f t="shared" si="3"/>
        <v>0</v>
      </c>
      <c r="R49" s="4"/>
      <c r="S49" s="4"/>
    </row>
    <row r="50" spans="1:19" s="13" customFormat="1" ht="20.25" customHeight="1" x14ac:dyDescent="0.25">
      <c r="A50" s="87">
        <v>10</v>
      </c>
      <c r="B50" s="83">
        <v>71951000</v>
      </c>
      <c r="C50" s="52" t="s">
        <v>1</v>
      </c>
      <c r="D50" s="62" t="s">
        <v>1</v>
      </c>
      <c r="E50" s="62" t="s">
        <v>27</v>
      </c>
      <c r="F50" s="47" t="s">
        <v>28</v>
      </c>
      <c r="G50" s="63" t="s">
        <v>17</v>
      </c>
      <c r="H50" s="64">
        <v>1234.9000000000001</v>
      </c>
      <c r="I50" s="47">
        <v>20</v>
      </c>
      <c r="J50" s="65" t="s">
        <v>18</v>
      </c>
      <c r="K50" s="33" t="s">
        <v>0</v>
      </c>
      <c r="L50" s="60">
        <f>L51+L52+L53</f>
        <v>4142778</v>
      </c>
      <c r="M50" s="60">
        <f t="shared" ref="M50:P50" si="20">M51+M52+M53</f>
        <v>4142778</v>
      </c>
      <c r="N50" s="60">
        <f t="shared" si="20"/>
        <v>0</v>
      </c>
      <c r="O50" s="60">
        <f t="shared" si="20"/>
        <v>0</v>
      </c>
      <c r="P50" s="60">
        <f t="shared" si="20"/>
        <v>0</v>
      </c>
      <c r="Q50" s="37">
        <f t="shared" si="3"/>
        <v>4142778</v>
      </c>
      <c r="R50" s="4"/>
      <c r="S50" s="4"/>
    </row>
    <row r="51" spans="1:19" s="13" customFormat="1" ht="34.5" customHeight="1" x14ac:dyDescent="0.25">
      <c r="A51" s="88"/>
      <c r="B51" s="83">
        <v>71951000</v>
      </c>
      <c r="C51" s="52" t="s">
        <v>1</v>
      </c>
      <c r="D51" s="34"/>
      <c r="E51" s="34"/>
      <c r="F51" s="35"/>
      <c r="G51" s="48"/>
      <c r="H51" s="40"/>
      <c r="I51" s="35"/>
      <c r="J51" s="86" t="s">
        <v>34</v>
      </c>
      <c r="K51" s="33" t="s">
        <v>35</v>
      </c>
      <c r="L51" s="60">
        <v>1029979</v>
      </c>
      <c r="M51" s="60">
        <f>L51</f>
        <v>1029979</v>
      </c>
      <c r="N51" s="80"/>
      <c r="O51" s="80"/>
      <c r="P51" s="80"/>
      <c r="Q51" s="37">
        <f t="shared" si="3"/>
        <v>1029979</v>
      </c>
      <c r="R51" s="4"/>
      <c r="S51" s="4"/>
    </row>
    <row r="52" spans="1:19" s="13" customFormat="1" ht="21" customHeight="1" x14ac:dyDescent="0.25">
      <c r="A52" s="88"/>
      <c r="B52" s="83">
        <v>71951000</v>
      </c>
      <c r="C52" s="52" t="s">
        <v>1</v>
      </c>
      <c r="D52" s="34"/>
      <c r="E52" s="34"/>
      <c r="F52" s="35"/>
      <c r="G52" s="48"/>
      <c r="H52" s="40"/>
      <c r="I52" s="35"/>
      <c r="J52" s="86" t="s">
        <v>32</v>
      </c>
      <c r="K52" s="33" t="s">
        <v>33</v>
      </c>
      <c r="L52" s="60">
        <v>3112799</v>
      </c>
      <c r="M52" s="60">
        <f t="shared" ref="M52:M53" si="21">L52</f>
        <v>3112799</v>
      </c>
      <c r="N52" s="80"/>
      <c r="O52" s="80"/>
      <c r="P52" s="80"/>
      <c r="Q52" s="37">
        <f t="shared" si="3"/>
        <v>3112799</v>
      </c>
      <c r="R52" s="4"/>
      <c r="S52" s="4"/>
    </row>
    <row r="53" spans="1:19" s="13" customFormat="1" ht="21" customHeight="1" x14ac:dyDescent="0.25">
      <c r="A53" s="89"/>
      <c r="B53" s="85">
        <v>71951000</v>
      </c>
      <c r="C53" s="43" t="s">
        <v>1</v>
      </c>
      <c r="D53" s="34"/>
      <c r="E53" s="34"/>
      <c r="F53" s="35"/>
      <c r="G53" s="48"/>
      <c r="H53" s="40"/>
      <c r="I53" s="35"/>
      <c r="J53" s="86" t="s">
        <v>31</v>
      </c>
      <c r="K53" s="33">
        <v>21</v>
      </c>
      <c r="L53" s="60">
        <v>0</v>
      </c>
      <c r="M53" s="60">
        <f t="shared" si="21"/>
        <v>0</v>
      </c>
      <c r="N53" s="80"/>
      <c r="O53" s="80"/>
      <c r="P53" s="80"/>
      <c r="Q53" s="37">
        <f t="shared" si="3"/>
        <v>0</v>
      </c>
      <c r="R53" s="4"/>
      <c r="S53" s="4"/>
    </row>
    <row r="54" spans="1:19" s="13" customFormat="1" ht="21" customHeight="1" x14ac:dyDescent="0.25">
      <c r="A54" s="87">
        <v>11</v>
      </c>
      <c r="B54" s="85">
        <v>71951000</v>
      </c>
      <c r="C54" s="43" t="s">
        <v>1</v>
      </c>
      <c r="D54" s="34" t="s">
        <v>1</v>
      </c>
      <c r="E54" s="34" t="s">
        <v>43</v>
      </c>
      <c r="F54" s="35">
        <v>12</v>
      </c>
      <c r="G54" s="85" t="s">
        <v>17</v>
      </c>
      <c r="H54" s="37">
        <v>4468</v>
      </c>
      <c r="I54" s="35">
        <v>183</v>
      </c>
      <c r="J54" s="86" t="s">
        <v>18</v>
      </c>
      <c r="K54" s="33" t="s">
        <v>0</v>
      </c>
      <c r="L54" s="60">
        <f>L55+L56</f>
        <v>867914.05</v>
      </c>
      <c r="M54" s="60">
        <f t="shared" ref="M54:P54" si="22">M55+M56</f>
        <v>20000</v>
      </c>
      <c r="N54" s="60">
        <f t="shared" si="22"/>
        <v>0</v>
      </c>
      <c r="O54" s="60">
        <f t="shared" si="22"/>
        <v>805518.34750000003</v>
      </c>
      <c r="P54" s="60">
        <f t="shared" si="22"/>
        <v>42395.702500000007</v>
      </c>
      <c r="Q54" s="37">
        <f t="shared" si="3"/>
        <v>867914.05</v>
      </c>
      <c r="R54" s="4"/>
      <c r="S54" s="4"/>
    </row>
    <row r="55" spans="1:19" s="13" customFormat="1" ht="51.75" customHeight="1" x14ac:dyDescent="0.25">
      <c r="A55" s="88"/>
      <c r="B55" s="85">
        <v>71951000</v>
      </c>
      <c r="C55" s="43" t="s">
        <v>1</v>
      </c>
      <c r="D55" s="34"/>
      <c r="E55" s="34"/>
      <c r="F55" s="35"/>
      <c r="G55" s="48"/>
      <c r="H55" s="40"/>
      <c r="I55" s="35"/>
      <c r="J55" s="86" t="s">
        <v>20</v>
      </c>
      <c r="K55" s="33" t="s">
        <v>19</v>
      </c>
      <c r="L55" s="60">
        <v>847914.05</v>
      </c>
      <c r="M55" s="60"/>
      <c r="N55" s="80"/>
      <c r="O55" s="80">
        <f>L55*0.95</f>
        <v>805518.34750000003</v>
      </c>
      <c r="P55" s="80">
        <f>L55*0.05</f>
        <v>42395.702500000007</v>
      </c>
      <c r="Q55" s="37">
        <f t="shared" si="3"/>
        <v>847914.05</v>
      </c>
      <c r="R55" s="4"/>
      <c r="S55" s="4"/>
    </row>
    <row r="56" spans="1:19" s="13" customFormat="1" ht="86.45" customHeight="1" x14ac:dyDescent="0.25">
      <c r="A56" s="88"/>
      <c r="B56" s="85">
        <v>71951000</v>
      </c>
      <c r="C56" s="43" t="s">
        <v>1</v>
      </c>
      <c r="D56" s="34"/>
      <c r="E56" s="34"/>
      <c r="F56" s="35"/>
      <c r="G56" s="48"/>
      <c r="H56" s="40"/>
      <c r="I56" s="35"/>
      <c r="J56" s="86" t="s">
        <v>52</v>
      </c>
      <c r="K56" s="33" t="s">
        <v>47</v>
      </c>
      <c r="L56" s="60">
        <v>20000</v>
      </c>
      <c r="M56" s="60">
        <f>L56</f>
        <v>20000</v>
      </c>
      <c r="N56" s="80"/>
      <c r="O56" s="60"/>
      <c r="P56" s="60"/>
      <c r="Q56" s="37">
        <f t="shared" si="3"/>
        <v>20000</v>
      </c>
      <c r="R56" s="4"/>
      <c r="S56" s="4"/>
    </row>
    <row r="57" spans="1:19" s="13" customFormat="1" ht="22.15" customHeight="1" x14ac:dyDescent="0.25">
      <c r="A57" s="87">
        <v>12</v>
      </c>
      <c r="B57" s="85">
        <v>71951000</v>
      </c>
      <c r="C57" s="43" t="s">
        <v>1</v>
      </c>
      <c r="D57" s="34" t="s">
        <v>1</v>
      </c>
      <c r="E57" s="34" t="s">
        <v>25</v>
      </c>
      <c r="F57" s="35">
        <v>17</v>
      </c>
      <c r="G57" s="85" t="s">
        <v>17</v>
      </c>
      <c r="H57" s="37">
        <v>3396.9</v>
      </c>
      <c r="I57" s="35">
        <v>152</v>
      </c>
      <c r="J57" s="86" t="s">
        <v>18</v>
      </c>
      <c r="K57" s="33" t="s">
        <v>0</v>
      </c>
      <c r="L57" s="60">
        <f>L58+L59</f>
        <v>601780.36</v>
      </c>
      <c r="M57" s="60">
        <f t="shared" ref="M57:P57" si="23">M58+M59</f>
        <v>20000</v>
      </c>
      <c r="N57" s="60">
        <f t="shared" si="23"/>
        <v>0</v>
      </c>
      <c r="O57" s="60">
        <f t="shared" si="23"/>
        <v>552691.34199999995</v>
      </c>
      <c r="P57" s="60">
        <f t="shared" si="23"/>
        <v>29089.018</v>
      </c>
      <c r="Q57" s="37">
        <f t="shared" si="3"/>
        <v>601780.36</v>
      </c>
      <c r="R57" s="4"/>
      <c r="S57" s="4"/>
    </row>
    <row r="58" spans="1:19" s="13" customFormat="1" ht="51.75" customHeight="1" x14ac:dyDescent="0.25">
      <c r="A58" s="88"/>
      <c r="B58" s="85">
        <v>71951000</v>
      </c>
      <c r="C58" s="43" t="s">
        <v>1</v>
      </c>
      <c r="D58" s="34"/>
      <c r="E58" s="34"/>
      <c r="F58" s="35"/>
      <c r="G58" s="48"/>
      <c r="H58" s="40"/>
      <c r="I58" s="35"/>
      <c r="J58" s="86" t="s">
        <v>20</v>
      </c>
      <c r="K58" s="33" t="s">
        <v>19</v>
      </c>
      <c r="L58" s="60">
        <v>581780.36</v>
      </c>
      <c r="M58" s="60"/>
      <c r="N58" s="80"/>
      <c r="O58" s="80">
        <f>L58*0.95</f>
        <v>552691.34199999995</v>
      </c>
      <c r="P58" s="80">
        <f>L58*0.05</f>
        <v>29089.018</v>
      </c>
      <c r="Q58" s="37">
        <f t="shared" si="3"/>
        <v>581780.36</v>
      </c>
      <c r="R58" s="4"/>
      <c r="S58" s="4"/>
    </row>
    <row r="59" spans="1:19" s="13" customFormat="1" ht="91.15" customHeight="1" x14ac:dyDescent="0.25">
      <c r="A59" s="88"/>
      <c r="B59" s="85">
        <v>71951000</v>
      </c>
      <c r="C59" s="43" t="s">
        <v>1</v>
      </c>
      <c r="D59" s="66"/>
      <c r="E59" s="66"/>
      <c r="F59" s="67"/>
      <c r="G59" s="68"/>
      <c r="H59" s="69"/>
      <c r="I59" s="70"/>
      <c r="J59" s="86" t="s">
        <v>52</v>
      </c>
      <c r="K59" s="33" t="s">
        <v>47</v>
      </c>
      <c r="L59" s="60">
        <v>20000</v>
      </c>
      <c r="M59" s="60">
        <f>L59</f>
        <v>20000</v>
      </c>
      <c r="N59" s="80"/>
      <c r="O59" s="60"/>
      <c r="P59" s="60"/>
      <c r="Q59" s="37">
        <f t="shared" si="3"/>
        <v>20000</v>
      </c>
      <c r="R59" s="4"/>
      <c r="S59" s="4"/>
    </row>
    <row r="60" spans="1:19" s="13" customFormat="1" ht="24" customHeight="1" x14ac:dyDescent="0.25">
      <c r="A60" s="87">
        <v>13</v>
      </c>
      <c r="B60" s="85">
        <v>71951000</v>
      </c>
      <c r="C60" s="43" t="s">
        <v>1</v>
      </c>
      <c r="D60" s="34" t="s">
        <v>1</v>
      </c>
      <c r="E60" s="34" t="s">
        <v>46</v>
      </c>
      <c r="F60" s="35">
        <v>49</v>
      </c>
      <c r="G60" s="85" t="s">
        <v>17</v>
      </c>
      <c r="H60" s="37">
        <v>3456.2</v>
      </c>
      <c r="I60" s="35">
        <v>53</v>
      </c>
      <c r="J60" s="86" t="s">
        <v>18</v>
      </c>
      <c r="K60" s="33" t="s">
        <v>0</v>
      </c>
      <c r="L60" s="60">
        <f>L61+L62</f>
        <v>496141.83</v>
      </c>
      <c r="M60" s="60">
        <f>M61+M62</f>
        <v>496141.83</v>
      </c>
      <c r="N60" s="60">
        <f t="shared" ref="N60:P60" si="24">N61+N62</f>
        <v>0</v>
      </c>
      <c r="O60" s="60">
        <f t="shared" si="24"/>
        <v>0</v>
      </c>
      <c r="P60" s="60">
        <f t="shared" si="24"/>
        <v>0</v>
      </c>
      <c r="Q60" s="37">
        <f>M60+N60+O60+P60</f>
        <v>496141.83</v>
      </c>
      <c r="R60" s="4"/>
      <c r="S60" s="4"/>
    </row>
    <row r="61" spans="1:19" s="13" customFormat="1" ht="51.75" customHeight="1" x14ac:dyDescent="0.25">
      <c r="A61" s="88"/>
      <c r="B61" s="85">
        <v>71951000</v>
      </c>
      <c r="C61" s="43" t="s">
        <v>1</v>
      </c>
      <c r="D61" s="66"/>
      <c r="E61" s="66"/>
      <c r="F61" s="67"/>
      <c r="G61" s="68"/>
      <c r="H61" s="69"/>
      <c r="I61" s="70"/>
      <c r="J61" s="86" t="s">
        <v>20</v>
      </c>
      <c r="K61" s="33" t="s">
        <v>19</v>
      </c>
      <c r="L61" s="60">
        <v>476141.83</v>
      </c>
      <c r="M61" s="60">
        <f>L61</f>
        <v>476141.83</v>
      </c>
      <c r="N61" s="80"/>
      <c r="O61" s="80"/>
      <c r="P61" s="80"/>
      <c r="Q61" s="37">
        <f>M61+N61+O61+P61</f>
        <v>476141.83</v>
      </c>
      <c r="R61" s="4"/>
      <c r="S61" s="4"/>
    </row>
    <row r="62" spans="1:19" s="13" customFormat="1" ht="110.25" customHeight="1" x14ac:dyDescent="0.25">
      <c r="A62" s="88"/>
      <c r="B62" s="85">
        <v>71951000</v>
      </c>
      <c r="C62" s="43" t="s">
        <v>1</v>
      </c>
      <c r="D62" s="66"/>
      <c r="E62" s="66"/>
      <c r="F62" s="35"/>
      <c r="G62" s="68"/>
      <c r="H62" s="69"/>
      <c r="I62" s="70"/>
      <c r="J62" s="86" t="s">
        <v>52</v>
      </c>
      <c r="K62" s="33" t="s">
        <v>47</v>
      </c>
      <c r="L62" s="60">
        <v>20000</v>
      </c>
      <c r="M62" s="60">
        <f>L62</f>
        <v>20000</v>
      </c>
      <c r="N62" s="80"/>
      <c r="O62" s="60"/>
      <c r="P62" s="60"/>
      <c r="Q62" s="37">
        <f>M62+N62+O62+P62</f>
        <v>20000</v>
      </c>
      <c r="R62" s="4"/>
      <c r="S62" s="4"/>
    </row>
    <row r="63" spans="1:19" s="13" customFormat="1" ht="22.5" customHeight="1" x14ac:dyDescent="0.25">
      <c r="A63" s="87">
        <v>14</v>
      </c>
      <c r="B63" s="85">
        <v>71951000</v>
      </c>
      <c r="C63" s="43" t="s">
        <v>1</v>
      </c>
      <c r="D63" s="34" t="s">
        <v>1</v>
      </c>
      <c r="E63" s="34" t="s">
        <v>24</v>
      </c>
      <c r="F63" s="35">
        <v>56</v>
      </c>
      <c r="G63" s="84" t="s">
        <v>17</v>
      </c>
      <c r="H63" s="37">
        <v>2771.4</v>
      </c>
      <c r="I63" s="35">
        <v>93</v>
      </c>
      <c r="J63" s="86" t="s">
        <v>18</v>
      </c>
      <c r="K63" s="33" t="s">
        <v>0</v>
      </c>
      <c r="L63" s="60">
        <f>L64+L65</f>
        <v>437475.37</v>
      </c>
      <c r="M63" s="60">
        <f t="shared" ref="M63:P63" si="25">M64+M65</f>
        <v>20000</v>
      </c>
      <c r="N63" s="60">
        <f t="shared" si="25"/>
        <v>0</v>
      </c>
      <c r="O63" s="60">
        <f t="shared" si="25"/>
        <v>396601.60149999999</v>
      </c>
      <c r="P63" s="60">
        <f t="shared" si="25"/>
        <v>20873.768500000002</v>
      </c>
      <c r="Q63" s="37">
        <f>M63+N63+O63+P63</f>
        <v>437475.37</v>
      </c>
      <c r="R63" s="4"/>
      <c r="S63" s="4"/>
    </row>
    <row r="64" spans="1:19" s="13" customFormat="1" ht="51.75" customHeight="1" x14ac:dyDescent="0.25">
      <c r="A64" s="88"/>
      <c r="B64" s="85">
        <v>71951000</v>
      </c>
      <c r="C64" s="43" t="s">
        <v>1</v>
      </c>
      <c r="D64" s="66"/>
      <c r="E64" s="66"/>
      <c r="F64" s="35"/>
      <c r="G64" s="68"/>
      <c r="H64" s="69"/>
      <c r="I64" s="70"/>
      <c r="J64" s="86" t="s">
        <v>20</v>
      </c>
      <c r="K64" s="33" t="s">
        <v>19</v>
      </c>
      <c r="L64" s="60">
        <v>417475.37</v>
      </c>
      <c r="M64" s="60"/>
      <c r="N64" s="80"/>
      <c r="O64" s="80">
        <f>L64*0.95</f>
        <v>396601.60149999999</v>
      </c>
      <c r="P64" s="80">
        <f>L64*0.05</f>
        <v>20873.768500000002</v>
      </c>
      <c r="Q64" s="37">
        <f t="shared" si="3"/>
        <v>417475.37</v>
      </c>
      <c r="R64" s="4"/>
      <c r="S64" s="4"/>
    </row>
    <row r="65" spans="1:19" s="13" customFormat="1" ht="110.25" customHeight="1" x14ac:dyDescent="0.25">
      <c r="A65" s="89"/>
      <c r="B65" s="85">
        <v>71951000</v>
      </c>
      <c r="C65" s="43" t="s">
        <v>1</v>
      </c>
      <c r="D65" s="66"/>
      <c r="E65" s="66"/>
      <c r="F65" s="35"/>
      <c r="G65" s="68"/>
      <c r="H65" s="69"/>
      <c r="I65" s="70"/>
      <c r="J65" s="86" t="s">
        <v>52</v>
      </c>
      <c r="K65" s="33" t="s">
        <v>47</v>
      </c>
      <c r="L65" s="60">
        <v>20000</v>
      </c>
      <c r="M65" s="60">
        <f>L65</f>
        <v>20000</v>
      </c>
      <c r="N65" s="80"/>
      <c r="O65" s="60"/>
      <c r="P65" s="60"/>
      <c r="Q65" s="37">
        <f t="shared" si="3"/>
        <v>20000</v>
      </c>
      <c r="R65" s="4"/>
      <c r="S65" s="4"/>
    </row>
    <row r="66" spans="1:19" s="13" customFormat="1" ht="22.5" customHeight="1" x14ac:dyDescent="0.25">
      <c r="A66" s="87">
        <v>15</v>
      </c>
      <c r="B66" s="85">
        <v>71951000</v>
      </c>
      <c r="C66" s="43" t="s">
        <v>1</v>
      </c>
      <c r="D66" s="34" t="s">
        <v>1</v>
      </c>
      <c r="E66" s="34" t="s">
        <v>42</v>
      </c>
      <c r="F66" s="35">
        <v>17</v>
      </c>
      <c r="G66" s="85" t="s">
        <v>17</v>
      </c>
      <c r="H66" s="37">
        <v>3578.2</v>
      </c>
      <c r="I66" s="35">
        <v>104</v>
      </c>
      <c r="J66" s="86" t="s">
        <v>18</v>
      </c>
      <c r="K66" s="33" t="s">
        <v>0</v>
      </c>
      <c r="L66" s="60">
        <f>L67+L68</f>
        <v>450368.06</v>
      </c>
      <c r="M66" s="60">
        <f t="shared" ref="M66:P66" si="26">M67+M68</f>
        <v>20000</v>
      </c>
      <c r="N66" s="60">
        <f t="shared" si="26"/>
        <v>0</v>
      </c>
      <c r="O66" s="60">
        <f t="shared" si="26"/>
        <v>408849.65700000001</v>
      </c>
      <c r="P66" s="60">
        <f t="shared" si="26"/>
        <v>21518.403000000002</v>
      </c>
      <c r="Q66" s="37">
        <f t="shared" si="3"/>
        <v>450368.06</v>
      </c>
      <c r="R66" s="4"/>
      <c r="S66" s="4"/>
    </row>
    <row r="67" spans="1:19" s="13" customFormat="1" ht="51.75" customHeight="1" x14ac:dyDescent="0.25">
      <c r="A67" s="88"/>
      <c r="B67" s="85">
        <v>71951000</v>
      </c>
      <c r="C67" s="43" t="s">
        <v>1</v>
      </c>
      <c r="D67" s="66"/>
      <c r="E67" s="66"/>
      <c r="F67" s="35"/>
      <c r="G67" s="68"/>
      <c r="H67" s="69"/>
      <c r="I67" s="70"/>
      <c r="J67" s="86" t="s">
        <v>20</v>
      </c>
      <c r="K67" s="33" t="s">
        <v>19</v>
      </c>
      <c r="L67" s="60">
        <v>430368.06</v>
      </c>
      <c r="M67" s="60"/>
      <c r="N67" s="80"/>
      <c r="O67" s="80">
        <f>L67*0.95</f>
        <v>408849.65700000001</v>
      </c>
      <c r="P67" s="80">
        <f>L67*0.05</f>
        <v>21518.403000000002</v>
      </c>
      <c r="Q67" s="37">
        <f t="shared" si="3"/>
        <v>430368.06</v>
      </c>
      <c r="R67" s="4"/>
      <c r="S67" s="4"/>
    </row>
    <row r="68" spans="1:19" s="13" customFormat="1" ht="110.25" customHeight="1" x14ac:dyDescent="0.25">
      <c r="A68" s="88"/>
      <c r="B68" s="85">
        <v>71951000</v>
      </c>
      <c r="C68" s="43" t="s">
        <v>1</v>
      </c>
      <c r="D68" s="66"/>
      <c r="E68" s="66"/>
      <c r="F68" s="35"/>
      <c r="G68" s="68"/>
      <c r="H68" s="69"/>
      <c r="I68" s="70"/>
      <c r="J68" s="86" t="s">
        <v>52</v>
      </c>
      <c r="K68" s="33" t="s">
        <v>47</v>
      </c>
      <c r="L68" s="60">
        <v>20000</v>
      </c>
      <c r="M68" s="60">
        <f>L68</f>
        <v>20000</v>
      </c>
      <c r="N68" s="80"/>
      <c r="O68" s="60"/>
      <c r="P68" s="60"/>
      <c r="Q68" s="37">
        <f t="shared" si="3"/>
        <v>20000</v>
      </c>
      <c r="R68" s="4"/>
      <c r="S68" s="4"/>
    </row>
    <row r="69" spans="1:19" s="13" customFormat="1" ht="21" customHeight="1" x14ac:dyDescent="0.25">
      <c r="A69" s="87">
        <v>16</v>
      </c>
      <c r="B69" s="85">
        <v>71951000</v>
      </c>
      <c r="C69" s="34" t="s">
        <v>1</v>
      </c>
      <c r="D69" s="34" t="s">
        <v>1</v>
      </c>
      <c r="E69" s="34" t="s">
        <v>24</v>
      </c>
      <c r="F69" s="35">
        <v>33</v>
      </c>
      <c r="G69" s="85" t="s">
        <v>17</v>
      </c>
      <c r="H69" s="37">
        <v>3077.3</v>
      </c>
      <c r="I69" s="35">
        <v>92</v>
      </c>
      <c r="J69" s="86" t="s">
        <v>18</v>
      </c>
      <c r="K69" s="71" t="s">
        <v>0</v>
      </c>
      <c r="L69" s="60">
        <f>L70+L71</f>
        <v>319303.92</v>
      </c>
      <c r="M69" s="60">
        <f t="shared" ref="M69:P69" si="27">M70+M71</f>
        <v>20000</v>
      </c>
      <c r="N69" s="60">
        <f t="shared" si="27"/>
        <v>0</v>
      </c>
      <c r="O69" s="60">
        <f t="shared" si="27"/>
        <v>284338.72399999999</v>
      </c>
      <c r="P69" s="60">
        <f t="shared" si="27"/>
        <v>14965.196</v>
      </c>
      <c r="Q69" s="37">
        <f t="shared" si="3"/>
        <v>319303.92</v>
      </c>
      <c r="R69" s="4"/>
      <c r="S69" s="4"/>
    </row>
    <row r="70" spans="1:19" s="13" customFormat="1" ht="51.75" customHeight="1" x14ac:dyDescent="0.25">
      <c r="A70" s="88"/>
      <c r="B70" s="85">
        <v>71951000</v>
      </c>
      <c r="C70" s="34" t="s">
        <v>1</v>
      </c>
      <c r="D70" s="34"/>
      <c r="E70" s="34"/>
      <c r="F70" s="72"/>
      <c r="G70" s="85"/>
      <c r="H70" s="40"/>
      <c r="I70" s="35"/>
      <c r="J70" s="86" t="s">
        <v>20</v>
      </c>
      <c r="K70" s="71" t="s">
        <v>19</v>
      </c>
      <c r="L70" s="60">
        <v>299303.92</v>
      </c>
      <c r="M70" s="60"/>
      <c r="N70" s="80"/>
      <c r="O70" s="80">
        <f>L70*0.95</f>
        <v>284338.72399999999</v>
      </c>
      <c r="P70" s="80">
        <f>L70*0.05</f>
        <v>14965.196</v>
      </c>
      <c r="Q70" s="37">
        <f t="shared" si="3"/>
        <v>299303.92</v>
      </c>
      <c r="R70" s="4"/>
      <c r="S70" s="4"/>
    </row>
    <row r="71" spans="1:19" s="13" customFormat="1" ht="110.25" customHeight="1" x14ac:dyDescent="0.25">
      <c r="A71" s="89"/>
      <c r="B71" s="85">
        <v>71951000</v>
      </c>
      <c r="C71" s="34" t="s">
        <v>1</v>
      </c>
      <c r="D71" s="34"/>
      <c r="E71" s="34"/>
      <c r="F71" s="72"/>
      <c r="G71" s="85"/>
      <c r="H71" s="40"/>
      <c r="I71" s="35"/>
      <c r="J71" s="86" t="s">
        <v>52</v>
      </c>
      <c r="K71" s="33" t="s">
        <v>47</v>
      </c>
      <c r="L71" s="60">
        <v>20000</v>
      </c>
      <c r="M71" s="60">
        <f>L71</f>
        <v>20000</v>
      </c>
      <c r="N71" s="80"/>
      <c r="O71" s="60"/>
      <c r="P71" s="60"/>
      <c r="Q71" s="37">
        <f t="shared" si="3"/>
        <v>20000</v>
      </c>
      <c r="R71" s="4"/>
      <c r="S71" s="4"/>
    </row>
    <row r="72" spans="1:19" s="13" customFormat="1" ht="18" customHeight="1" x14ac:dyDescent="0.25">
      <c r="A72" s="87">
        <v>17</v>
      </c>
      <c r="B72" s="85">
        <v>71951000</v>
      </c>
      <c r="C72" s="34" t="s">
        <v>1</v>
      </c>
      <c r="D72" s="34" t="s">
        <v>1</v>
      </c>
      <c r="E72" s="34" t="s">
        <v>24</v>
      </c>
      <c r="F72" s="35">
        <v>35</v>
      </c>
      <c r="G72" s="85" t="s">
        <v>17</v>
      </c>
      <c r="H72" s="37">
        <v>4283.2</v>
      </c>
      <c r="I72" s="35">
        <v>122</v>
      </c>
      <c r="J72" s="86" t="s">
        <v>18</v>
      </c>
      <c r="K72" s="71" t="s">
        <v>0</v>
      </c>
      <c r="L72" s="60">
        <f>L73+L74</f>
        <v>336001.76</v>
      </c>
      <c r="M72" s="60">
        <f t="shared" ref="M72:P72" si="28">M73+M74</f>
        <v>20000</v>
      </c>
      <c r="N72" s="60">
        <f t="shared" si="28"/>
        <v>0</v>
      </c>
      <c r="O72" s="60">
        <f t="shared" si="28"/>
        <v>300201.67200000002</v>
      </c>
      <c r="P72" s="60">
        <f t="shared" si="28"/>
        <v>15800.088000000002</v>
      </c>
      <c r="Q72" s="37">
        <f t="shared" si="3"/>
        <v>336001.76</v>
      </c>
      <c r="R72" s="4"/>
      <c r="S72" s="4"/>
    </row>
    <row r="73" spans="1:19" s="13" customFormat="1" ht="51.75" customHeight="1" x14ac:dyDescent="0.25">
      <c r="A73" s="88"/>
      <c r="B73" s="85">
        <v>71951000</v>
      </c>
      <c r="C73" s="34" t="s">
        <v>1</v>
      </c>
      <c r="D73" s="34"/>
      <c r="E73" s="34"/>
      <c r="F73" s="72"/>
      <c r="G73" s="85"/>
      <c r="H73" s="40"/>
      <c r="I73" s="35"/>
      <c r="J73" s="86" t="s">
        <v>20</v>
      </c>
      <c r="K73" s="71" t="s">
        <v>19</v>
      </c>
      <c r="L73" s="60">
        <v>316001.76</v>
      </c>
      <c r="M73" s="60"/>
      <c r="N73" s="80"/>
      <c r="O73" s="80">
        <f>L73*0.95</f>
        <v>300201.67200000002</v>
      </c>
      <c r="P73" s="80">
        <f>L73*0.05</f>
        <v>15800.088000000002</v>
      </c>
      <c r="Q73" s="37">
        <f t="shared" si="3"/>
        <v>316001.76</v>
      </c>
      <c r="R73" s="4"/>
      <c r="S73" s="4"/>
    </row>
    <row r="74" spans="1:19" s="13" customFormat="1" ht="110.25" customHeight="1" x14ac:dyDescent="0.25">
      <c r="A74" s="89"/>
      <c r="B74" s="85">
        <v>71951000</v>
      </c>
      <c r="C74" s="34" t="s">
        <v>1</v>
      </c>
      <c r="D74" s="34"/>
      <c r="E74" s="34"/>
      <c r="F74" s="72"/>
      <c r="G74" s="85"/>
      <c r="H74" s="40"/>
      <c r="I74" s="35"/>
      <c r="J74" s="86" t="s">
        <v>52</v>
      </c>
      <c r="K74" s="33" t="s">
        <v>47</v>
      </c>
      <c r="L74" s="60">
        <v>20000</v>
      </c>
      <c r="M74" s="60">
        <f t="shared" ref="M74" si="29">L74</f>
        <v>20000</v>
      </c>
      <c r="N74" s="60"/>
      <c r="O74" s="60"/>
      <c r="P74" s="60"/>
      <c r="Q74" s="37">
        <f t="shared" si="3"/>
        <v>20000</v>
      </c>
      <c r="R74" s="4"/>
      <c r="S74" s="4"/>
    </row>
    <row r="75" spans="1:19" s="13" customFormat="1" ht="23.25" customHeight="1" x14ac:dyDescent="0.25">
      <c r="A75" s="87">
        <v>18</v>
      </c>
      <c r="B75" s="85">
        <v>71951000</v>
      </c>
      <c r="C75" s="34" t="s">
        <v>1</v>
      </c>
      <c r="D75" s="34" t="s">
        <v>1</v>
      </c>
      <c r="E75" s="34" t="s">
        <v>24</v>
      </c>
      <c r="F75" s="35">
        <v>39</v>
      </c>
      <c r="G75" s="84" t="s">
        <v>17</v>
      </c>
      <c r="H75" s="37">
        <v>5597.1</v>
      </c>
      <c r="I75" s="35">
        <v>152</v>
      </c>
      <c r="J75" s="86" t="s">
        <v>18</v>
      </c>
      <c r="K75" s="58" t="s">
        <v>0</v>
      </c>
      <c r="L75" s="60">
        <f>L76+L77</f>
        <v>422966.59</v>
      </c>
      <c r="M75" s="60">
        <f t="shared" ref="M75:P75" si="30">M76+M77</f>
        <v>20000</v>
      </c>
      <c r="N75" s="60">
        <f t="shared" si="30"/>
        <v>0</v>
      </c>
      <c r="O75" s="60">
        <f t="shared" si="30"/>
        <v>382818.26050000003</v>
      </c>
      <c r="P75" s="60">
        <f t="shared" si="30"/>
        <v>20148.329500000003</v>
      </c>
      <c r="Q75" s="37">
        <f t="shared" si="3"/>
        <v>422966.59</v>
      </c>
      <c r="R75" s="4"/>
      <c r="S75" s="4"/>
    </row>
    <row r="76" spans="1:19" s="13" customFormat="1" ht="51.75" customHeight="1" x14ac:dyDescent="0.25">
      <c r="A76" s="88"/>
      <c r="B76" s="85">
        <v>71951000</v>
      </c>
      <c r="C76" s="34" t="s">
        <v>1</v>
      </c>
      <c r="D76" s="34"/>
      <c r="E76" s="34"/>
      <c r="F76" s="35"/>
      <c r="G76" s="84"/>
      <c r="H76" s="40"/>
      <c r="I76" s="35"/>
      <c r="J76" s="86" t="s">
        <v>20</v>
      </c>
      <c r="K76" s="33" t="s">
        <v>19</v>
      </c>
      <c r="L76" s="60">
        <v>402966.59</v>
      </c>
      <c r="M76" s="60"/>
      <c r="N76" s="60"/>
      <c r="O76" s="80">
        <f>L76*0.95</f>
        <v>382818.26050000003</v>
      </c>
      <c r="P76" s="80">
        <f>L76*0.05</f>
        <v>20148.329500000003</v>
      </c>
      <c r="Q76" s="37">
        <f t="shared" ref="Q76:Q77" si="31">M76+N76+O76+P76</f>
        <v>402966.59</v>
      </c>
      <c r="R76" s="4"/>
      <c r="S76" s="4"/>
    </row>
    <row r="77" spans="1:19" s="13" customFormat="1" ht="110.25" customHeight="1" x14ac:dyDescent="0.25">
      <c r="A77" s="89"/>
      <c r="B77" s="85">
        <v>71951000</v>
      </c>
      <c r="C77" s="34" t="s">
        <v>1</v>
      </c>
      <c r="D77" s="34"/>
      <c r="E77" s="73"/>
      <c r="F77" s="72"/>
      <c r="G77" s="85"/>
      <c r="H77" s="40"/>
      <c r="I77" s="35"/>
      <c r="J77" s="86" t="s">
        <v>52</v>
      </c>
      <c r="K77" s="33" t="s">
        <v>47</v>
      </c>
      <c r="L77" s="60">
        <v>20000</v>
      </c>
      <c r="M77" s="80">
        <f t="shared" ref="M77" si="32">L77</f>
        <v>20000</v>
      </c>
      <c r="N77" s="80"/>
      <c r="O77" s="80"/>
      <c r="P77" s="80"/>
      <c r="Q77" s="37">
        <f t="shared" si="31"/>
        <v>20000</v>
      </c>
      <c r="R77" s="4"/>
      <c r="S77" s="4"/>
    </row>
    <row r="78" spans="1:19" ht="26.25" x14ac:dyDescent="0.25">
      <c r="Q78" s="17"/>
    </row>
  </sheetData>
  <autoFilter ref="A11:BL77"/>
  <mergeCells count="39">
    <mergeCell ref="A12:E12"/>
    <mergeCell ref="A27:A29"/>
    <mergeCell ref="A30:A32"/>
    <mergeCell ref="A33:A35"/>
    <mergeCell ref="A13:I13"/>
    <mergeCell ref="A50:A53"/>
    <mergeCell ref="A54:A56"/>
    <mergeCell ref="A57:A59"/>
    <mergeCell ref="A60:A62"/>
    <mergeCell ref="A63:A65"/>
    <mergeCell ref="A66:A68"/>
    <mergeCell ref="A69:A71"/>
    <mergeCell ref="A36:A41"/>
    <mergeCell ref="A42:A46"/>
    <mergeCell ref="A20:A23"/>
    <mergeCell ref="A47:A49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75:A77"/>
    <mergeCell ref="A72:A74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2" manualBreakCount="2">
    <brk id="35" max="16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2020-12-29T06:12:00Z</dcterms:modified>
</cp:coreProperties>
</file>