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18-Общий обменник\12. Алыков Р.Ч\От Рабченюка П.Ю\Разбивка по МО для сайта в раздел капитальный ремонт 2021\"/>
    </mc:Choice>
  </mc:AlternateContent>
  <bookViews>
    <workbookView xWindow="0" yWindow="0" windowWidth="28800" windowHeight="11985"/>
  </bookViews>
  <sheets>
    <sheet name="2020-2022" sheetId="1" r:id="rId1"/>
  </sheets>
  <definedNames>
    <definedName name="_xlnm._FilterDatabase" localSheetId="0" hidden="1">'2020-2022'!$A$11:$BL$279</definedName>
    <definedName name="_xlnm.Print_Titles" localSheetId="0">'2020-2022'!$11:$11</definedName>
    <definedName name="_xlnm.Print_Area" localSheetId="0">'2020-2022'!$A$1:$Q$279</definedName>
  </definedNames>
  <calcPr calcId="152511"/>
</workbook>
</file>

<file path=xl/calcChain.xml><?xml version="1.0" encoding="utf-8"?>
<calcChain xmlns="http://schemas.openxmlformats.org/spreadsheetml/2006/main">
  <c r="N64" i="1" l="1"/>
  <c r="O64" i="1"/>
  <c r="P64" i="1"/>
  <c r="M68" i="1"/>
  <c r="Q68" i="1" s="1"/>
  <c r="Q61" i="1"/>
  <c r="Q60" i="1"/>
  <c r="N59" i="1"/>
  <c r="O59" i="1"/>
  <c r="P59" i="1"/>
  <c r="M63" i="1"/>
  <c r="Q63" i="1" s="1"/>
  <c r="N55" i="1"/>
  <c r="O55" i="1"/>
  <c r="P55" i="1"/>
  <c r="M58" i="1"/>
  <c r="Q58" i="1" s="1"/>
  <c r="N25" i="1"/>
  <c r="O25" i="1"/>
  <c r="P25" i="1"/>
  <c r="M29" i="1"/>
  <c r="Q29" i="1" s="1"/>
  <c r="N20" i="1"/>
  <c r="O20" i="1"/>
  <c r="P20" i="1"/>
  <c r="M24" i="1"/>
  <c r="Q24" i="1" s="1"/>
  <c r="Q17" i="1"/>
  <c r="Q16" i="1"/>
  <c r="Q15" i="1"/>
  <c r="N14" i="1"/>
  <c r="O14" i="1"/>
  <c r="P14" i="1"/>
  <c r="M19" i="1"/>
  <c r="Q19" i="1" s="1"/>
  <c r="L189" i="1" l="1"/>
  <c r="L186" i="1" s="1"/>
  <c r="L185" i="1"/>
  <c r="L182" i="1" s="1"/>
  <c r="L178" i="1"/>
  <c r="L174" i="1" s="1"/>
  <c r="Q162" i="1"/>
  <c r="L156" i="1"/>
  <c r="L127" i="1"/>
  <c r="L120" i="1"/>
  <c r="L89" i="1"/>
  <c r="L86" i="1"/>
  <c r="L82" i="1"/>
  <c r="L79" i="1"/>
  <c r="O218" i="1" l="1"/>
  <c r="P218" i="1" s="1"/>
  <c r="O197" i="1"/>
  <c r="P197" i="1" s="1"/>
  <c r="I12" i="1" l="1"/>
  <c r="H12" i="1"/>
  <c r="N156" i="1"/>
  <c r="P161" i="1"/>
  <c r="P156" i="1" s="1"/>
  <c r="O161" i="1"/>
  <c r="M160" i="1"/>
  <c r="Q160" i="1" s="1"/>
  <c r="M159" i="1"/>
  <c r="Q159" i="1" s="1"/>
  <c r="M158" i="1"/>
  <c r="Q158" i="1" s="1"/>
  <c r="M157" i="1"/>
  <c r="M130" i="1"/>
  <c r="Q130" i="1" s="1"/>
  <c r="M129" i="1"/>
  <c r="Q129" i="1" s="1"/>
  <c r="M128" i="1"/>
  <c r="P127" i="1"/>
  <c r="O127" i="1"/>
  <c r="N127" i="1"/>
  <c r="M123" i="1"/>
  <c r="Q123" i="1" s="1"/>
  <c r="M122" i="1"/>
  <c r="Q122" i="1" s="1"/>
  <c r="M121" i="1"/>
  <c r="Q121" i="1" s="1"/>
  <c r="P120" i="1"/>
  <c r="O120" i="1"/>
  <c r="N120" i="1"/>
  <c r="M91" i="1"/>
  <c r="Q91" i="1" s="1"/>
  <c r="M90" i="1"/>
  <c r="P89" i="1"/>
  <c r="O89" i="1"/>
  <c r="N89" i="1"/>
  <c r="M88" i="1"/>
  <c r="Q88" i="1" s="1"/>
  <c r="M87" i="1"/>
  <c r="P86" i="1"/>
  <c r="O86" i="1"/>
  <c r="N86" i="1"/>
  <c r="M85" i="1"/>
  <c r="Q85" i="1" s="1"/>
  <c r="M84" i="1"/>
  <c r="M83" i="1"/>
  <c r="Q83" i="1" s="1"/>
  <c r="P82" i="1"/>
  <c r="O82" i="1"/>
  <c r="N82" i="1"/>
  <c r="M81" i="1"/>
  <c r="Q81" i="1" s="1"/>
  <c r="M80" i="1"/>
  <c r="Q80" i="1" s="1"/>
  <c r="P79" i="1"/>
  <c r="O79" i="1"/>
  <c r="N79" i="1"/>
  <c r="L71" i="1"/>
  <c r="L69" i="1" s="1"/>
  <c r="N69" i="1"/>
  <c r="O69" i="1"/>
  <c r="P69" i="1"/>
  <c r="M70" i="1"/>
  <c r="Q70" i="1" s="1"/>
  <c r="L106" i="1"/>
  <c r="L104" i="1" s="1"/>
  <c r="N104" i="1"/>
  <c r="O104" i="1"/>
  <c r="P104" i="1"/>
  <c r="M105" i="1"/>
  <c r="Q105" i="1" s="1"/>
  <c r="Q264" i="1"/>
  <c r="P263" i="1"/>
  <c r="P262" i="1" s="1"/>
  <c r="O263" i="1"/>
  <c r="O262" i="1" s="1"/>
  <c r="N262" i="1"/>
  <c r="M262" i="1"/>
  <c r="L262" i="1"/>
  <c r="Q261" i="1"/>
  <c r="P260" i="1"/>
  <c r="P259" i="1" s="1"/>
  <c r="O260" i="1"/>
  <c r="O259" i="1" s="1"/>
  <c r="N259" i="1"/>
  <c r="M259" i="1"/>
  <c r="L259" i="1"/>
  <c r="M156" i="1" l="1"/>
  <c r="Q157" i="1"/>
  <c r="Q161" i="1"/>
  <c r="O156" i="1"/>
  <c r="M127" i="1"/>
  <c r="Q127" i="1" s="1"/>
  <c r="Q128" i="1"/>
  <c r="M120" i="1"/>
  <c r="Q120" i="1" s="1"/>
  <c r="M89" i="1"/>
  <c r="Q89" i="1" s="1"/>
  <c r="M71" i="1"/>
  <c r="Q71" i="1" s="1"/>
  <c r="M86" i="1"/>
  <c r="Q86" i="1" s="1"/>
  <c r="Q87" i="1"/>
  <c r="Q90" i="1"/>
  <c r="M82" i="1"/>
  <c r="Q82" i="1" s="1"/>
  <c r="Q84" i="1"/>
  <c r="M79" i="1"/>
  <c r="Q79" i="1" s="1"/>
  <c r="M106" i="1"/>
  <c r="Q106" i="1" s="1"/>
  <c r="Q262" i="1"/>
  <c r="Q260" i="1"/>
  <c r="Q263" i="1"/>
  <c r="Q259" i="1"/>
  <c r="Q156" i="1" l="1"/>
  <c r="M69" i="1"/>
  <c r="Q69" i="1" s="1"/>
  <c r="M104" i="1"/>
  <c r="Q104" i="1" s="1"/>
  <c r="L97" i="1" l="1"/>
  <c r="L95" i="1" s="1"/>
  <c r="M96" i="1"/>
  <c r="Q96" i="1" s="1"/>
  <c r="P95" i="1"/>
  <c r="O95" i="1"/>
  <c r="N95" i="1"/>
  <c r="M97" i="1" l="1"/>
  <c r="Q97" i="1" s="1"/>
  <c r="M95" i="1" l="1"/>
  <c r="Q95" i="1" s="1"/>
  <c r="M189" i="1" l="1"/>
  <c r="M188" i="1"/>
  <c r="M187" i="1"/>
  <c r="M184" i="1"/>
  <c r="Q184" i="1" s="1"/>
  <c r="M185" i="1"/>
  <c r="M183" i="1"/>
  <c r="Q183" i="1" s="1"/>
  <c r="L119" i="1"/>
  <c r="L179" i="1"/>
  <c r="L167" i="1"/>
  <c r="M181" i="1"/>
  <c r="Q181" i="1" s="1"/>
  <c r="M180" i="1"/>
  <c r="L107" i="1"/>
  <c r="M109" i="1"/>
  <c r="M108" i="1"/>
  <c r="Q108" i="1" s="1"/>
  <c r="L113" i="1"/>
  <c r="M115" i="1"/>
  <c r="Q115" i="1" s="1"/>
  <c r="M114" i="1"/>
  <c r="L110" i="1"/>
  <c r="M112" i="1"/>
  <c r="M111" i="1"/>
  <c r="L168" i="1"/>
  <c r="L103" i="1"/>
  <c r="M179" i="1" l="1"/>
  <c r="M186" i="1"/>
  <c r="M113" i="1"/>
  <c r="Q180" i="1"/>
  <c r="M107" i="1"/>
  <c r="M110" i="1"/>
  <c r="Q109" i="1"/>
  <c r="Q114" i="1"/>
  <c r="M182" i="1"/>
  <c r="Q187" i="1" l="1"/>
  <c r="N186" i="1"/>
  <c r="O186" i="1"/>
  <c r="P186" i="1"/>
  <c r="Q188" i="1"/>
  <c r="N182" i="1"/>
  <c r="O182" i="1"/>
  <c r="P182" i="1"/>
  <c r="P179" i="1"/>
  <c r="O179" i="1"/>
  <c r="N179" i="1"/>
  <c r="M173" i="1"/>
  <c r="Q173" i="1" s="1"/>
  <c r="M172" i="1"/>
  <c r="Q172" i="1" s="1"/>
  <c r="M171" i="1"/>
  <c r="Q171" i="1" s="1"/>
  <c r="M170" i="1"/>
  <c r="Q170" i="1" s="1"/>
  <c r="M169" i="1"/>
  <c r="P168" i="1"/>
  <c r="O168" i="1"/>
  <c r="N168" i="1"/>
  <c r="N113" i="1"/>
  <c r="O113" i="1"/>
  <c r="P113" i="1"/>
  <c r="Q111" i="1"/>
  <c r="Q112" i="1"/>
  <c r="N110" i="1"/>
  <c r="O110" i="1"/>
  <c r="P110" i="1"/>
  <c r="N107" i="1"/>
  <c r="O107" i="1"/>
  <c r="P107" i="1"/>
  <c r="Q107" i="1" l="1"/>
  <c r="Q179" i="1"/>
  <c r="Q113" i="1"/>
  <c r="Q110" i="1"/>
  <c r="M168" i="1"/>
  <c r="Q168" i="1" s="1"/>
  <c r="Q169" i="1"/>
  <c r="L74" i="1" l="1"/>
  <c r="L67" i="1" l="1"/>
  <c r="L64" i="1" s="1"/>
  <c r="L40" i="1"/>
  <c r="L155" i="1"/>
  <c r="L152" i="1"/>
  <c r="L149" i="1"/>
  <c r="L146" i="1"/>
  <c r="L143" i="1"/>
  <c r="L140" i="1"/>
  <c r="L137" i="1"/>
  <c r="L134" i="1"/>
  <c r="L126" i="1"/>
  <c r="L100" i="1"/>
  <c r="L94" i="1"/>
  <c r="L78" i="1"/>
  <c r="L62" i="1"/>
  <c r="L59" i="1" s="1"/>
  <c r="L57" i="1"/>
  <c r="L55" i="1" s="1"/>
  <c r="L54" i="1"/>
  <c r="L51" i="1"/>
  <c r="L47" i="1"/>
  <c r="L44" i="1"/>
  <c r="L37" i="1"/>
  <c r="L33" i="1"/>
  <c r="L28" i="1"/>
  <c r="L25" i="1" s="1"/>
  <c r="L23" i="1"/>
  <c r="L20" i="1" s="1"/>
  <c r="L18" i="1"/>
  <c r="L14" i="1" s="1"/>
  <c r="P278" i="1" l="1"/>
  <c r="O278" i="1"/>
  <c r="P275" i="1"/>
  <c r="O275" i="1"/>
  <c r="P272" i="1"/>
  <c r="O272" i="1"/>
  <c r="P269" i="1"/>
  <c r="O269" i="1"/>
  <c r="P266" i="1"/>
  <c r="O266" i="1"/>
  <c r="P257" i="1"/>
  <c r="O257" i="1"/>
  <c r="P254" i="1"/>
  <c r="O254" i="1"/>
  <c r="P251" i="1"/>
  <c r="O251" i="1"/>
  <c r="P248" i="1"/>
  <c r="O248" i="1"/>
  <c r="P245" i="1"/>
  <c r="O245" i="1"/>
  <c r="P242" i="1"/>
  <c r="O242" i="1"/>
  <c r="P239" i="1"/>
  <c r="O239" i="1"/>
  <c r="P236" i="1"/>
  <c r="O236" i="1"/>
  <c r="P233" i="1"/>
  <c r="O233" i="1"/>
  <c r="P230" i="1"/>
  <c r="O230" i="1"/>
  <c r="P227" i="1"/>
  <c r="O227" i="1"/>
  <c r="P224" i="1"/>
  <c r="O224" i="1"/>
  <c r="P221" i="1"/>
  <c r="O221" i="1"/>
  <c r="P215" i="1"/>
  <c r="O215" i="1"/>
  <c r="P212" i="1"/>
  <c r="O212" i="1"/>
  <c r="P209" i="1"/>
  <c r="O209" i="1"/>
  <c r="P206" i="1"/>
  <c r="O206" i="1"/>
  <c r="P203" i="1"/>
  <c r="O203" i="1"/>
  <c r="P200" i="1"/>
  <c r="O200" i="1"/>
  <c r="P194" i="1"/>
  <c r="O194" i="1"/>
  <c r="P191" i="1"/>
  <c r="O191" i="1"/>
  <c r="M277" i="1"/>
  <c r="N277" i="1"/>
  <c r="M274" i="1"/>
  <c r="N274" i="1"/>
  <c r="M271" i="1"/>
  <c r="N271" i="1"/>
  <c r="M268" i="1"/>
  <c r="N268" i="1"/>
  <c r="M265" i="1"/>
  <c r="N265" i="1"/>
  <c r="M256" i="1"/>
  <c r="N256" i="1"/>
  <c r="M253" i="1"/>
  <c r="N253" i="1"/>
  <c r="M250" i="1"/>
  <c r="N250" i="1"/>
  <c r="M247" i="1"/>
  <c r="N247" i="1"/>
  <c r="M244" i="1"/>
  <c r="N244" i="1"/>
  <c r="M241" i="1"/>
  <c r="N241" i="1"/>
  <c r="M238" i="1"/>
  <c r="N238" i="1"/>
  <c r="M235" i="1"/>
  <c r="N235" i="1"/>
  <c r="M232" i="1"/>
  <c r="N232" i="1"/>
  <c r="M229" i="1"/>
  <c r="N229" i="1"/>
  <c r="M226" i="1"/>
  <c r="N226" i="1"/>
  <c r="M223" i="1"/>
  <c r="N223" i="1"/>
  <c r="M220" i="1"/>
  <c r="N220" i="1"/>
  <c r="M217" i="1"/>
  <c r="N217" i="1"/>
  <c r="M214" i="1"/>
  <c r="N214" i="1"/>
  <c r="M211" i="1"/>
  <c r="N211" i="1"/>
  <c r="M208" i="1"/>
  <c r="N208" i="1"/>
  <c r="M205" i="1"/>
  <c r="N205" i="1"/>
  <c r="M202" i="1"/>
  <c r="N202" i="1"/>
  <c r="M199" i="1"/>
  <c r="N199" i="1"/>
  <c r="M196" i="1"/>
  <c r="N196" i="1"/>
  <c r="M193" i="1"/>
  <c r="N193" i="1"/>
  <c r="M190" i="1"/>
  <c r="N190" i="1"/>
  <c r="N174" i="1"/>
  <c r="O174" i="1"/>
  <c r="P174" i="1"/>
  <c r="N163" i="1"/>
  <c r="O163" i="1"/>
  <c r="P163" i="1"/>
  <c r="N153" i="1"/>
  <c r="O153" i="1"/>
  <c r="P153" i="1"/>
  <c r="N150" i="1"/>
  <c r="O150" i="1"/>
  <c r="P150" i="1"/>
  <c r="N147" i="1"/>
  <c r="O147" i="1"/>
  <c r="P147" i="1"/>
  <c r="N144" i="1"/>
  <c r="O144" i="1"/>
  <c r="P144" i="1"/>
  <c r="N141" i="1"/>
  <c r="O141" i="1"/>
  <c r="P141" i="1"/>
  <c r="N138" i="1"/>
  <c r="O138" i="1"/>
  <c r="P138" i="1"/>
  <c r="N135" i="1"/>
  <c r="O135" i="1"/>
  <c r="P135" i="1"/>
  <c r="N131" i="1"/>
  <c r="O131" i="1"/>
  <c r="P131" i="1"/>
  <c r="N124" i="1"/>
  <c r="O124" i="1"/>
  <c r="P124" i="1"/>
  <c r="N116" i="1"/>
  <c r="O116" i="1"/>
  <c r="P116" i="1"/>
  <c r="N101" i="1"/>
  <c r="O101" i="1"/>
  <c r="P101" i="1"/>
  <c r="N98" i="1"/>
  <c r="O98" i="1"/>
  <c r="P98" i="1"/>
  <c r="N92" i="1"/>
  <c r="O92" i="1"/>
  <c r="P92" i="1"/>
  <c r="N75" i="1"/>
  <c r="O75" i="1"/>
  <c r="P75" i="1"/>
  <c r="N72" i="1"/>
  <c r="O72" i="1"/>
  <c r="P72" i="1"/>
  <c r="N52" i="1"/>
  <c r="O52" i="1"/>
  <c r="P52" i="1"/>
  <c r="N48" i="1"/>
  <c r="O48" i="1"/>
  <c r="P48" i="1"/>
  <c r="N45" i="1"/>
  <c r="O45" i="1"/>
  <c r="P45" i="1"/>
  <c r="N41" i="1"/>
  <c r="O41" i="1"/>
  <c r="P41" i="1"/>
  <c r="N38" i="1"/>
  <c r="O38" i="1"/>
  <c r="P38" i="1"/>
  <c r="N34" i="1"/>
  <c r="O34" i="1"/>
  <c r="P34" i="1"/>
  <c r="N30" i="1"/>
  <c r="O30" i="1"/>
  <c r="P30" i="1"/>
  <c r="N12" i="1" l="1"/>
  <c r="Q279" i="1" l="1"/>
  <c r="Q276" i="1"/>
  <c r="Q273" i="1"/>
  <c r="Q270" i="1"/>
  <c r="Q267" i="1"/>
  <c r="Q258" i="1"/>
  <c r="Q255" i="1"/>
  <c r="Q252" i="1"/>
  <c r="Q249" i="1"/>
  <c r="Q246" i="1"/>
  <c r="Q243" i="1"/>
  <c r="Q240" i="1"/>
  <c r="Q237" i="1"/>
  <c r="Q234" i="1"/>
  <c r="Q231" i="1"/>
  <c r="Q228" i="1"/>
  <c r="Q225" i="1"/>
  <c r="Q222" i="1"/>
  <c r="Q219" i="1"/>
  <c r="Q216" i="1"/>
  <c r="Q213" i="1"/>
  <c r="Q210" i="1"/>
  <c r="Q207" i="1"/>
  <c r="Q204" i="1"/>
  <c r="Q201" i="1"/>
  <c r="Q198" i="1"/>
  <c r="Q195" i="1"/>
  <c r="Q192" i="1"/>
  <c r="Q177" i="1"/>
  <c r="Q176" i="1"/>
  <c r="Q175" i="1"/>
  <c r="Q166" i="1"/>
  <c r="Q165" i="1"/>
  <c r="Q164" i="1"/>
  <c r="Q154" i="1"/>
  <c r="Q151" i="1"/>
  <c r="Q148" i="1"/>
  <c r="Q145" i="1"/>
  <c r="Q142" i="1"/>
  <c r="Q139" i="1"/>
  <c r="Q136" i="1"/>
  <c r="Q133" i="1"/>
  <c r="Q132" i="1"/>
  <c r="Q125" i="1"/>
  <c r="Q118" i="1"/>
  <c r="Q117" i="1"/>
  <c r="Q102" i="1"/>
  <c r="Q99" i="1"/>
  <c r="Q93" i="1"/>
  <c r="Q77" i="1"/>
  <c r="Q76" i="1"/>
  <c r="Q73" i="1"/>
  <c r="Q66" i="1"/>
  <c r="Q65" i="1"/>
  <c r="Q56" i="1"/>
  <c r="Q53" i="1"/>
  <c r="Q50" i="1"/>
  <c r="Q49" i="1"/>
  <c r="Q46" i="1"/>
  <c r="Q43" i="1"/>
  <c r="Q42" i="1"/>
  <c r="Q39" i="1"/>
  <c r="Q36" i="1"/>
  <c r="Q35" i="1"/>
  <c r="Q32" i="1"/>
  <c r="Q31" i="1"/>
  <c r="Q27" i="1"/>
  <c r="Q26" i="1"/>
  <c r="Q22" i="1"/>
  <c r="Q21" i="1"/>
  <c r="Q13" i="1"/>
  <c r="O277" i="1" l="1"/>
  <c r="L277" i="1"/>
  <c r="O274" i="1"/>
  <c r="L274" i="1"/>
  <c r="O271" i="1"/>
  <c r="L271" i="1"/>
  <c r="O268" i="1"/>
  <c r="L268" i="1"/>
  <c r="O265" i="1"/>
  <c r="L265" i="1"/>
  <c r="O256" i="1"/>
  <c r="L256" i="1"/>
  <c r="O253" i="1"/>
  <c r="L253" i="1"/>
  <c r="O250" i="1"/>
  <c r="L250" i="1"/>
  <c r="O247" i="1"/>
  <c r="L247" i="1"/>
  <c r="O244" i="1"/>
  <c r="L244" i="1"/>
  <c r="O241" i="1"/>
  <c r="L241" i="1"/>
  <c r="O238" i="1"/>
  <c r="L238" i="1"/>
  <c r="O235" i="1"/>
  <c r="L235" i="1"/>
  <c r="O232" i="1"/>
  <c r="L232" i="1"/>
  <c r="O229" i="1"/>
  <c r="L229" i="1"/>
  <c r="O226" i="1"/>
  <c r="L226" i="1"/>
  <c r="O223" i="1"/>
  <c r="L223" i="1"/>
  <c r="O220" i="1"/>
  <c r="L220" i="1"/>
  <c r="O217" i="1"/>
  <c r="L217" i="1"/>
  <c r="O214" i="1"/>
  <c r="L214" i="1"/>
  <c r="O211" i="1"/>
  <c r="L211" i="1"/>
  <c r="O208" i="1"/>
  <c r="L208" i="1"/>
  <c r="O205" i="1"/>
  <c r="L205" i="1"/>
  <c r="O202" i="1"/>
  <c r="L202" i="1"/>
  <c r="O199" i="1"/>
  <c r="L199" i="1"/>
  <c r="O196" i="1"/>
  <c r="L196" i="1"/>
  <c r="O193" i="1"/>
  <c r="L193" i="1"/>
  <c r="O190" i="1"/>
  <c r="L190" i="1"/>
  <c r="O12" i="1" l="1"/>
  <c r="M57" i="1"/>
  <c r="L30" i="1"/>
  <c r="M33" i="1"/>
  <c r="M30" i="1" s="1"/>
  <c r="Q30" i="1" s="1"/>
  <c r="L144" i="1"/>
  <c r="M146" i="1"/>
  <c r="Q146" i="1" s="1"/>
  <c r="L34" i="1"/>
  <c r="M37" i="1"/>
  <c r="Q37" i="1" s="1"/>
  <c r="L147" i="1"/>
  <c r="M149" i="1"/>
  <c r="Q149" i="1" s="1"/>
  <c r="L38" i="1"/>
  <c r="M40" i="1"/>
  <c r="Q40" i="1" s="1"/>
  <c r="L150" i="1"/>
  <c r="M152" i="1"/>
  <c r="M150" i="1" s="1"/>
  <c r="Q150" i="1" s="1"/>
  <c r="L41" i="1"/>
  <c r="M44" i="1"/>
  <c r="M41" i="1" s="1"/>
  <c r="Q41" i="1" s="1"/>
  <c r="L153" i="1"/>
  <c r="M155" i="1"/>
  <c r="M153" i="1" s="1"/>
  <c r="Q153" i="1" s="1"/>
  <c r="M28" i="1"/>
  <c r="L141" i="1"/>
  <c r="M143" i="1"/>
  <c r="M141" i="1" s="1"/>
  <c r="Q141" i="1" s="1"/>
  <c r="M62" i="1"/>
  <c r="L116" i="1"/>
  <c r="M119" i="1"/>
  <c r="M116" i="1" s="1"/>
  <c r="Q116" i="1" s="1"/>
  <c r="M18" i="1"/>
  <c r="L45" i="1"/>
  <c r="M47" i="1"/>
  <c r="Q47" i="1" s="1"/>
  <c r="L72" i="1"/>
  <c r="M74" i="1"/>
  <c r="Q74" i="1" s="1"/>
  <c r="L131" i="1"/>
  <c r="M134" i="1"/>
  <c r="M131" i="1" s="1"/>
  <c r="Q131" i="1" s="1"/>
  <c r="L48" i="1"/>
  <c r="M51" i="1"/>
  <c r="M48" i="1" s="1"/>
  <c r="Q48" i="1" s="1"/>
  <c r="L75" i="1"/>
  <c r="M78" i="1"/>
  <c r="Q78" i="1" s="1"/>
  <c r="L135" i="1"/>
  <c r="M137" i="1"/>
  <c r="M135" i="1" s="1"/>
  <c r="Q135" i="1" s="1"/>
  <c r="M178" i="1"/>
  <c r="M174" i="1" s="1"/>
  <c r="Q174" i="1" s="1"/>
  <c r="L98" i="1"/>
  <c r="M100" i="1"/>
  <c r="M98" i="1" s="1"/>
  <c r="Q98" i="1" s="1"/>
  <c r="L101" i="1"/>
  <c r="M103" i="1"/>
  <c r="Q103" i="1" s="1"/>
  <c r="M67" i="1"/>
  <c r="L124" i="1"/>
  <c r="M126" i="1"/>
  <c r="M124" i="1" s="1"/>
  <c r="Q124" i="1" s="1"/>
  <c r="L163" i="1"/>
  <c r="M167" i="1"/>
  <c r="Q167" i="1" s="1"/>
  <c r="M23" i="1"/>
  <c r="L52" i="1"/>
  <c r="M54" i="1"/>
  <c r="M52" i="1" s="1"/>
  <c r="Q52" i="1" s="1"/>
  <c r="L92" i="1"/>
  <c r="M94" i="1"/>
  <c r="M92" i="1" s="1"/>
  <c r="Q92" i="1" s="1"/>
  <c r="L138" i="1"/>
  <c r="M140" i="1"/>
  <c r="Q140" i="1" s="1"/>
  <c r="P202" i="1"/>
  <c r="Q202" i="1" s="1"/>
  <c r="P214" i="1"/>
  <c r="Q214" i="1" s="1"/>
  <c r="P226" i="1"/>
  <c r="Q226" i="1" s="1"/>
  <c r="P238" i="1"/>
  <c r="Q238" i="1" s="1"/>
  <c r="P250" i="1"/>
  <c r="Q250" i="1" s="1"/>
  <c r="Q251" i="1"/>
  <c r="P193" i="1"/>
  <c r="Q193" i="1" s="1"/>
  <c r="P217" i="1"/>
  <c r="Q217" i="1" s="1"/>
  <c r="P241" i="1"/>
  <c r="Q241" i="1" s="1"/>
  <c r="P271" i="1"/>
  <c r="Q271" i="1" s="1"/>
  <c r="P211" i="1"/>
  <c r="Q211" i="1" s="1"/>
  <c r="P199" i="1"/>
  <c r="Q199" i="1" s="1"/>
  <c r="P223" i="1"/>
  <c r="Q223" i="1" s="1"/>
  <c r="P274" i="1"/>
  <c r="Q274" i="1" s="1"/>
  <c r="P208" i="1"/>
  <c r="P220" i="1"/>
  <c r="P232" i="1"/>
  <c r="P256" i="1"/>
  <c r="P265" i="1"/>
  <c r="Q265" i="1" s="1"/>
  <c r="P190" i="1"/>
  <c r="P277" i="1"/>
  <c r="Q277" i="1" s="1"/>
  <c r="L12" i="1" l="1"/>
  <c r="Q23" i="1"/>
  <c r="M20" i="1"/>
  <c r="Q62" i="1"/>
  <c r="M59" i="1"/>
  <c r="Q59" i="1" s="1"/>
  <c r="Q57" i="1"/>
  <c r="M55" i="1"/>
  <c r="Q55" i="1" s="1"/>
  <c r="M64" i="1"/>
  <c r="Q64" i="1" s="1"/>
  <c r="M14" i="1"/>
  <c r="Q14" i="1" s="1"/>
  <c r="Q18" i="1"/>
  <c r="M25" i="1"/>
  <c r="Q25" i="1" s="1"/>
  <c r="Q182" i="1"/>
  <c r="Q185" i="1"/>
  <c r="Q190" i="1"/>
  <c r="Q189" i="1"/>
  <c r="Q186" i="1"/>
  <c r="Q28" i="1"/>
  <c r="Q44" i="1"/>
  <c r="Q178" i="1"/>
  <c r="M147" i="1"/>
  <c r="Q147" i="1" s="1"/>
  <c r="M144" i="1"/>
  <c r="Q144" i="1" s="1"/>
  <c r="Q94" i="1"/>
  <c r="Q100" i="1"/>
  <c r="Q155" i="1"/>
  <c r="M38" i="1"/>
  <c r="Q38" i="1" s="1"/>
  <c r="Q126" i="1"/>
  <c r="Q51" i="1"/>
  <c r="Q67" i="1"/>
  <c r="M138" i="1"/>
  <c r="Q138" i="1" s="1"/>
  <c r="M163" i="1"/>
  <c r="Q163" i="1" s="1"/>
  <c r="Q152" i="1"/>
  <c r="Q33" i="1"/>
  <c r="Q134" i="1"/>
  <c r="Q137" i="1"/>
  <c r="M101" i="1"/>
  <c r="Q101" i="1" s="1"/>
  <c r="Q143" i="1"/>
  <c r="Q119" i="1"/>
  <c r="Q20" i="1"/>
  <c r="M72" i="1"/>
  <c r="Q72" i="1" s="1"/>
  <c r="M75" i="1"/>
  <c r="Q75" i="1" s="1"/>
  <c r="M45" i="1"/>
  <c r="Q45" i="1" s="1"/>
  <c r="Q54" i="1"/>
  <c r="M34" i="1"/>
  <c r="Q34" i="1" s="1"/>
  <c r="Q203" i="1"/>
  <c r="Q194" i="1"/>
  <c r="Q242" i="1"/>
  <c r="Q227" i="1"/>
  <c r="Q218" i="1"/>
  <c r="Q233" i="1"/>
  <c r="Q272" i="1"/>
  <c r="Q215" i="1"/>
  <c r="P235" i="1"/>
  <c r="Q235" i="1" s="1"/>
  <c r="P253" i="1"/>
  <c r="Q253" i="1" s="1"/>
  <c r="P247" i="1"/>
  <c r="Q247" i="1" s="1"/>
  <c r="Q191" i="1"/>
  <c r="Q275" i="1"/>
  <c r="Q230" i="1"/>
  <c r="P229" i="1"/>
  <c r="Q229" i="1" s="1"/>
  <c r="Q224" i="1"/>
  <c r="Q257" i="1"/>
  <c r="Q221" i="1"/>
  <c r="Q245" i="1"/>
  <c r="P244" i="1"/>
  <c r="Q244" i="1" s="1"/>
  <c r="P268" i="1"/>
  <c r="Q268" i="1" s="1"/>
  <c r="Q197" i="1"/>
  <c r="P196" i="1"/>
  <c r="Q196" i="1" s="1"/>
  <c r="Q254" i="1"/>
  <c r="Q206" i="1"/>
  <c r="P205" i="1"/>
  <c r="Q205" i="1" s="1"/>
  <c r="Q239" i="1"/>
  <c r="Q209" i="1"/>
  <c r="Q232" i="1"/>
  <c r="Q269" i="1"/>
  <c r="Q248" i="1"/>
  <c r="Q266" i="1"/>
  <c r="Q236" i="1"/>
  <c r="Q278" i="1"/>
  <c r="Q200" i="1"/>
  <c r="Q212" i="1"/>
  <c r="Q256" i="1"/>
  <c r="Q208" i="1"/>
  <c r="Q220" i="1"/>
  <c r="M12" i="1" l="1"/>
  <c r="P12" i="1"/>
  <c r="Q12" i="1" l="1"/>
</calcChain>
</file>

<file path=xl/sharedStrings.xml><?xml version="1.0" encoding="utf-8"?>
<sst xmlns="http://schemas.openxmlformats.org/spreadsheetml/2006/main" count="1089" uniqueCount="125">
  <si>
    <t>Х</t>
  </si>
  <si>
    <t>г. Новый Уренгой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</si>
  <si>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</si>
  <si>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</si>
  <si>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</si>
  <si>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</si>
  <si>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</si>
  <si>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</si>
  <si>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</si>
  <si>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</si>
  <si>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</si>
  <si>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</si>
  <si>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>Количество зарегистрированных жителей (чел.)</t>
  </si>
  <si>
    <t>многоквартирный дом (№, корп.)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</si>
  <si>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</si>
  <si>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</si>
  <si>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</si>
  <si>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КИ</t>
  </si>
  <si>
    <t>итого</t>
  </si>
  <si>
    <t>20</t>
  </si>
  <si>
    <t xml:space="preserve">разработка проектной документации по капитальному ремонту общего имущества в многоквартирном доме
</t>
  </si>
  <si>
    <t>17Б</t>
  </si>
  <si>
    <t>мкр. Восточный</t>
  </si>
  <si>
    <t xml:space="preserve">мкр. Советский </t>
  </si>
  <si>
    <t>12А</t>
  </si>
  <si>
    <t xml:space="preserve">ул. 26 Съезда КПСС  </t>
  </si>
  <si>
    <t>4Б</t>
  </si>
  <si>
    <t>8А</t>
  </si>
  <si>
    <t xml:space="preserve">ул. Геологоразведчиков </t>
  </si>
  <si>
    <t>ул. Интернациональная</t>
  </si>
  <si>
    <t>ул. Молодежная</t>
  </si>
  <si>
    <t>7А</t>
  </si>
  <si>
    <t>7В</t>
  </si>
  <si>
    <t>ул. Надымская</t>
  </si>
  <si>
    <t>ремонт фасада</t>
  </si>
  <si>
    <t>10</t>
  </si>
  <si>
    <t>услуги по строительному контролю</t>
  </si>
  <si>
    <t>ремонт крыши</t>
  </si>
  <si>
    <t>08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</si>
  <si>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</si>
  <si>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</si>
  <si>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</si>
  <si>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</si>
  <si>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11</t>
  </si>
  <si>
    <t>ремонт внутридомовых инженерных систем теплоснабжения</t>
  </si>
  <si>
    <t>03</t>
  </si>
  <si>
    <t>5 корп. 3</t>
  </si>
  <si>
    <t>2А</t>
  </si>
  <si>
    <t>13</t>
  </si>
  <si>
    <t>1</t>
  </si>
  <si>
    <t>2</t>
  </si>
  <si>
    <t>17</t>
  </si>
  <si>
    <t>4</t>
  </si>
  <si>
    <t>1А</t>
  </si>
  <si>
    <t>ул. 26 Съезда КПСС</t>
  </si>
  <si>
    <t>3А</t>
  </si>
  <si>
    <t>11/1</t>
  </si>
  <si>
    <t>13/1</t>
  </si>
  <si>
    <t>8Б</t>
  </si>
  <si>
    <t>2Б</t>
  </si>
  <si>
    <t>7Б</t>
  </si>
  <si>
    <t>7Д</t>
  </si>
  <si>
    <t>5А</t>
  </si>
  <si>
    <t>ул. Юбилейная</t>
  </si>
  <si>
    <t>1В</t>
  </si>
  <si>
    <t>1Г</t>
  </si>
  <si>
    <t>16Б</t>
  </si>
  <si>
    <t>16Г</t>
  </si>
  <si>
    <t>16Д</t>
  </si>
  <si>
    <t>ул. Ямбургская</t>
  </si>
  <si>
    <t>06</t>
  </si>
  <si>
    <t>21</t>
  </si>
  <si>
    <t>96</t>
  </si>
  <si>
    <t>2 корп. 1</t>
  </si>
  <si>
    <t>2 корп. 6</t>
  </si>
  <si>
    <t>5 корп. 1</t>
  </si>
  <si>
    <t>3 корп. 2</t>
  </si>
  <si>
    <t>2 корп. 4</t>
  </si>
  <si>
    <t>2 корп. 5</t>
  </si>
  <si>
    <t>3 корп. 4</t>
  </si>
  <si>
    <t>3</t>
  </si>
  <si>
    <t>5</t>
  </si>
  <si>
    <t>12</t>
  </si>
  <si>
    <t>3 корп. 5</t>
  </si>
  <si>
    <t>19</t>
  </si>
  <si>
    <t xml:space="preserve">ул. Интернациональная </t>
  </si>
  <si>
    <t xml:space="preserve">ул. Молодежная </t>
  </si>
  <si>
    <t>9</t>
  </si>
  <si>
    <t>6 корп. 6</t>
  </si>
  <si>
    <t>6 корп. 7</t>
  </si>
  <si>
    <t>6 корп. 9</t>
  </si>
  <si>
    <t>1 корп. 3</t>
  </si>
  <si>
    <t>2 корп. 2</t>
  </si>
  <si>
    <t>3 корп. 3</t>
  </si>
  <si>
    <t>24</t>
  </si>
  <si>
    <t>26</t>
  </si>
  <si>
    <t>37</t>
  </si>
  <si>
    <t>16</t>
  </si>
  <si>
    <t>7</t>
  </si>
  <si>
    <t>1Б</t>
  </si>
  <si>
    <t>ремонт, замена, модернизация лифтов, ремонт лифтовых шахт, машинных и блочных помещений</t>
  </si>
  <si>
    <t>Ассигнования, не распределенные муниципальным образованием город Новый Уренгой в 2021 году</t>
  </si>
  <si>
    <t>Итого: муниципальное образование город Новый Уренгой за 2021 год</t>
  </si>
  <si>
    <t>мкр. Приозерный</t>
  </si>
  <si>
    <t>мкр. Юбилейный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</si>
  <si>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</si>
  <si>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</si>
  <si>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</si>
  <si>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1 Б</t>
  </si>
  <si>
    <t>1Д</t>
  </si>
  <si>
    <t>1Е</t>
  </si>
  <si>
    <t>ул. Таёжная</t>
  </si>
  <si>
    <t>24 А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</si>
  <si>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</si>
  <si>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2Б корп. 1</t>
  </si>
  <si>
    <t>квартал, микрорайон, проспект, улица, переулок, проезд, поселок (кв., мкр., просп., ул., пер., проезд, пос.)</t>
  </si>
  <si>
    <t>просп. Ленинградский</t>
  </si>
  <si>
    <t>просп. Мира</t>
  </si>
  <si>
    <t>просп. Губкина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</si>
  <si>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</si>
  <si>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</si>
  <si>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конструктив (капитальное исполнение  (далее - КИ))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</si>
  <si>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</si>
  <si>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</si>
  <si>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расположенных на территории Ямало-Ненецкого автономного округа,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</si>
</sst>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0" fillId="2" borderId="0" xfId="0" applyFill="1"/>
    <xf numFmtId="0" fontId="2" fillId="2" borderId="0" xfId="0" applyFont="1" applyFill="1"/>
    <xf numFmtId="3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6" fillId="0" borderId="1" xfId="4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2" borderId="0" xfId="0" applyFill="1" applyAlignment="1">
      <alignment vertical="top"/>
    </xf>
    <xf numFmtId="49" fontId="5" fillId="2" borderId="1" xfId="1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top"/>
    </xf>
    <xf numFmtId="3" fontId="5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4" fontId="5" fillId="2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textRotation="90" wrapText="1"/>
    </xf>
    <xf numFmtId="4" fontId="5" fillId="0" borderId="7" xfId="0" applyNumberFormat="1" applyFont="1" applyFill="1" applyBorder="1" applyAlignment="1">
      <alignment horizontal="center" vertical="center" textRotation="90" wrapText="1"/>
    </xf>
    <xf numFmtId="4" fontId="5" fillId="0" borderId="6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textRotation="90" wrapText="1"/>
    </xf>
    <xf numFmtId="3" fontId="7" fillId="0" borderId="1" xfId="0" applyNumberFormat="1" applyFont="1" applyFill="1" applyBorder="1" applyAlignment="1">
      <alignment horizontal="center" vertical="top" textRotation="90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80"/>
  <sheetViews>
    <sheetView tabSelected="1" view="pageBreakPreview" zoomScale="76" zoomScaleNormal="76" zoomScaleSheetLayoutView="76" zoomScalePageLayoutView="60" workbookViewId="0">
      <selection activeCell="H288" sqref="H288"/>
    </sheetView>
  </sheetViews>
  <sheetFormatPr defaultColWidth="9.140625" defaultRowHeight="15" x14ac:dyDescent="0.25"/>
  <cols>
    <col min="1" max="1" width="5.5703125" style="22" customWidth="1"/>
    <col min="2" max="2" width="14.140625" style="22" customWidth="1"/>
    <col min="3" max="3" width="28.85546875" style="20" customWidth="1"/>
    <col min="4" max="4" width="24.42578125" style="20" customWidth="1"/>
    <col min="5" max="5" width="36" style="20" customWidth="1"/>
    <col min="6" max="6" width="19.42578125" style="23" customWidth="1"/>
    <col min="7" max="7" width="14.28515625" style="22" customWidth="1"/>
    <col min="8" max="8" width="18.7109375" style="17" customWidth="1"/>
    <col min="9" max="9" width="15.5703125" style="24" customWidth="1"/>
    <col min="10" max="10" width="50" style="21" customWidth="1"/>
    <col min="11" max="11" width="10" style="20" customWidth="1"/>
    <col min="12" max="12" width="19.5703125" style="17" customWidth="1"/>
    <col min="13" max="13" width="21.140625" style="17" customWidth="1"/>
    <col min="14" max="14" width="14.7109375" style="17" customWidth="1"/>
    <col min="15" max="15" width="22" style="17" customWidth="1"/>
    <col min="16" max="16" width="21.5703125" style="17" customWidth="1"/>
    <col min="17" max="17" width="19.85546875" style="17" customWidth="1"/>
    <col min="18" max="18" width="21.28515625" style="4" customWidth="1"/>
    <col min="19" max="19" width="9.140625" style="4"/>
    <col min="20" max="16384" width="9.140625" style="2"/>
  </cols>
  <sheetData>
    <row r="1" spans="1:19" ht="11.25" customHeight="1" x14ac:dyDescent="0.25">
      <c r="A1" s="78" t="s">
        <v>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9" ht="9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9" ht="18" customHeight="1" x14ac:dyDescent="0.25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9" ht="17.45" customHeight="1" x14ac:dyDescent="0.25">
      <c r="A4" s="79" t="s">
        <v>124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</row>
    <row r="5" spans="1:19" ht="11.25" customHeight="1" x14ac:dyDescent="0.25">
      <c r="A5" s="41"/>
      <c r="B5" s="41"/>
      <c r="C5" s="42"/>
      <c r="D5" s="42"/>
      <c r="E5" s="42"/>
      <c r="F5" s="43"/>
      <c r="G5" s="41"/>
      <c r="H5" s="40"/>
      <c r="I5" s="44"/>
      <c r="J5" s="45"/>
      <c r="K5" s="42"/>
      <c r="L5" s="40"/>
      <c r="M5" s="40"/>
      <c r="N5" s="40"/>
      <c r="O5" s="40"/>
      <c r="P5" s="40"/>
      <c r="Q5" s="40"/>
    </row>
    <row r="6" spans="1:19" ht="62.25" customHeight="1" x14ac:dyDescent="0.25">
      <c r="A6" s="81" t="s">
        <v>11</v>
      </c>
      <c r="B6" s="81" t="s">
        <v>122</v>
      </c>
      <c r="C6" s="81" t="s">
        <v>123</v>
      </c>
      <c r="D6" s="83" t="s">
        <v>7</v>
      </c>
      <c r="E6" s="84"/>
      <c r="F6" s="84"/>
      <c r="G6" s="85"/>
      <c r="H6" s="82" t="s">
        <v>120</v>
      </c>
      <c r="I6" s="91" t="s">
        <v>12</v>
      </c>
      <c r="J6" s="81" t="s">
        <v>105</v>
      </c>
      <c r="K6" s="81"/>
      <c r="L6" s="82" t="s">
        <v>16</v>
      </c>
      <c r="M6" s="80" t="s">
        <v>113</v>
      </c>
      <c r="N6" s="80"/>
      <c r="O6" s="80"/>
      <c r="P6" s="80"/>
      <c r="Q6" s="80"/>
    </row>
    <row r="7" spans="1:19" ht="93.75" customHeight="1" x14ac:dyDescent="0.25">
      <c r="A7" s="81"/>
      <c r="B7" s="81"/>
      <c r="C7" s="81"/>
      <c r="D7" s="81" t="s">
        <v>119</v>
      </c>
      <c r="E7" s="81" t="s">
        <v>115</v>
      </c>
      <c r="F7" s="82" t="s">
        <v>13</v>
      </c>
      <c r="G7" s="81" t="s">
        <v>121</v>
      </c>
      <c r="H7" s="82"/>
      <c r="I7" s="91"/>
      <c r="J7" s="81"/>
      <c r="K7" s="81"/>
      <c r="L7" s="82"/>
      <c r="M7" s="86" t="s">
        <v>106</v>
      </c>
      <c r="N7" s="87" t="s">
        <v>10</v>
      </c>
      <c r="O7" s="90" t="s">
        <v>6</v>
      </c>
      <c r="P7" s="90" t="s">
        <v>5</v>
      </c>
      <c r="Q7" s="90" t="s">
        <v>2</v>
      </c>
    </row>
    <row r="8" spans="1:19" ht="70.5" customHeight="1" x14ac:dyDescent="0.25">
      <c r="A8" s="81"/>
      <c r="B8" s="81"/>
      <c r="C8" s="81"/>
      <c r="D8" s="81"/>
      <c r="E8" s="81"/>
      <c r="F8" s="82"/>
      <c r="G8" s="81"/>
      <c r="H8" s="82"/>
      <c r="I8" s="91"/>
      <c r="J8" s="81"/>
      <c r="K8" s="81"/>
      <c r="L8" s="82"/>
      <c r="M8" s="86"/>
      <c r="N8" s="88"/>
      <c r="O8" s="90"/>
      <c r="P8" s="90"/>
      <c r="Q8" s="90"/>
    </row>
    <row r="9" spans="1:19" ht="15.75" customHeight="1" x14ac:dyDescent="0.25">
      <c r="A9" s="81"/>
      <c r="B9" s="81"/>
      <c r="C9" s="81"/>
      <c r="D9" s="81"/>
      <c r="E9" s="81"/>
      <c r="F9" s="82"/>
      <c r="G9" s="81"/>
      <c r="H9" s="82"/>
      <c r="I9" s="91"/>
      <c r="J9" s="81"/>
      <c r="K9" s="81"/>
      <c r="L9" s="82"/>
      <c r="M9" s="86"/>
      <c r="N9" s="89"/>
      <c r="O9" s="90"/>
      <c r="P9" s="90"/>
      <c r="Q9" s="90"/>
    </row>
    <row r="10" spans="1:19" s="3" customFormat="1" ht="51" customHeight="1" x14ac:dyDescent="0.25">
      <c r="A10" s="81"/>
      <c r="B10" s="81"/>
      <c r="C10" s="81"/>
      <c r="D10" s="81"/>
      <c r="E10" s="81"/>
      <c r="F10" s="82"/>
      <c r="G10" s="81"/>
      <c r="H10" s="82"/>
      <c r="I10" s="91"/>
      <c r="J10" s="25" t="s">
        <v>4</v>
      </c>
      <c r="K10" s="26" t="s">
        <v>3</v>
      </c>
      <c r="L10" s="27" t="s">
        <v>2</v>
      </c>
      <c r="M10" s="28" t="s">
        <v>14</v>
      </c>
      <c r="N10" s="28" t="s">
        <v>14</v>
      </c>
      <c r="O10" s="28" t="s">
        <v>15</v>
      </c>
      <c r="P10" s="28" t="s">
        <v>15</v>
      </c>
      <c r="Q10" s="28" t="s">
        <v>14</v>
      </c>
      <c r="R10" s="31"/>
      <c r="S10" s="31"/>
    </row>
    <row r="11" spans="1:19" s="1" customFormat="1" ht="15.75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6">
        <v>6</v>
      </c>
      <c r="G11" s="6">
        <v>7</v>
      </c>
      <c r="H11" s="6">
        <v>8</v>
      </c>
      <c r="I11" s="6">
        <v>9</v>
      </c>
      <c r="J11" s="25">
        <v>10</v>
      </c>
      <c r="K11" s="25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13">
        <v>17</v>
      </c>
      <c r="R11" s="5"/>
      <c r="S11" s="5"/>
    </row>
    <row r="12" spans="1:19" ht="15.75" customHeight="1" x14ac:dyDescent="0.25">
      <c r="A12" s="72" t="s">
        <v>102</v>
      </c>
      <c r="B12" s="73"/>
      <c r="C12" s="73"/>
      <c r="D12" s="73"/>
      <c r="E12" s="74"/>
      <c r="F12" s="6">
        <v>77</v>
      </c>
      <c r="G12" s="51" t="s">
        <v>0</v>
      </c>
      <c r="H12" s="10">
        <f>H14+H20+H25+H30+H34+H38+H41+H45+H48+H52+H55+H59+H64+H72+H75+H92+H98+H101+H116+H124+H131+H135+H138+H141+H144+H147+H150+H153+H163+H174+H182+H186+H190+H193+H196+H199+H202+H205+H208+H211+H214+H217+H220+H223+H226+H229+H232+H235+H238+H241+H244+H247+H250+H253+H256+H265+H268+H271+H274+H277+H107+H110+H113+H168+H179+H95+H69+H79+H82+H86+H89+H104+H120+H127+H156+H259+H262</f>
        <v>407729.67999999988</v>
      </c>
      <c r="I12" s="6">
        <f>I14+I20+I25+I30+I34+I38+I41+I45+I48+I52+I55+I59+I64+I72+I75+I92+I98+I101+I116+I124+I131+I135+I138+I141+I144+I147+I150+I153+I163+I174+I182+I186+I190+I193+I196+I199+I202+I205+I208+I211+I214+I217+I220+I223+I226+I229+I232+I235+I238+I241+I244+I247+I250+I253+I256+I265+I268+I271+I274+I277+I107+I110+I113+I168+I179+I95+I69+I79+I82+I86+I89+I104+I120+I127+I156+I259+I262</f>
        <v>17147</v>
      </c>
      <c r="J12" s="51" t="s">
        <v>0</v>
      </c>
      <c r="K12" s="7" t="s">
        <v>0</v>
      </c>
      <c r="L12" s="10">
        <f>L14+L20+L25+L30+L34+L38+L41+L45+L48+L52+L55+L59+L64+L72+L75+L92+L98+L101+L116+L124+L131+L135+L138+L141+L144+L147+L150+L153+L163+L174+L182+L186+L190+L193+L196+L199+L202+L205+L208+L211+L214+L217+L220+L223+L226+L229+L232+L235+L238+L241+L244+L247+L250+L253+L256+L265+L268+L271+L274+L277+L107+L110+L113+L168+L179+L95+L69+L79+L82+L86+L89+L104+L120+L127+L156+L259+L262</f>
        <v>356601284.10999995</v>
      </c>
      <c r="M12" s="10">
        <f>M14+M20+M25+M30+M34+M38+M41+M45+M48+M52+M55+M59+M64+M72+M75+M92+M98+M101+M116+M124+M131+M135+M138+M141+M144+M147+M150+M153+M163+M174+M182+M186+M190+M193+M196+M199+M202+M205+M208+M211+M214+M217+M220+M223+M226+M229+M232+M235+M238+M241+M244+M247+M250+M253+M256+M265+M268+M271+M274+M277+M107+M110+M113+M168+M179+M95+M69+M79+M82+M86+M89+M104+M120+M127+M156+M259+M262</f>
        <v>349786709.75</v>
      </c>
      <c r="N12" s="10">
        <f>N14+N20+N25+N30+N34+N38+N41+N45+N48+N52+N55+N59+N64+N72+N75+N92+N98+N101+N116+N124+N131+N135+N138+N141+N144+N147+N150+N153+N163+N174+N182+N186+N190+N193+N196+N199+N202+N205+N208+N211+N214+N217+N220+N223+N226+N229+N232+N235+N238+N241+N244+N247+N250+N253+N256+N265+N268+N271+N274+N277+N107+N110+N113+N168+N179+N95+N69+N79+N82+N86+N89+N104+N120+N127+N156+N259+N262</f>
        <v>0</v>
      </c>
      <c r="O12" s="10">
        <f>O14+O20+O25+O30+O34+O38+O41+O45+O48+O52+O55+O59+O64+O72+O75+O92+O98+O101+O116+O124+O131+O135+O138+O141+O144+O147+O150+O153+O163+O174+O182+O186+O190+O193+O196+O199+O202+O205+O208+O211+O214+O217+O220+O223+O226+O229+O232+O235+O238+O241+O244+O247+O250+O253+O256+O265+O268+O271+O274+O277+O107+O110+O113+O168+O179+O95+O69+O79+O82+O86+O89+O104+O120+O127+O156+O259+O262+O13</f>
        <v>6474000</v>
      </c>
      <c r="P12" s="10">
        <f>P14+P20+P25+P30+P34+P38+P41+P45+P48+P52+P55+P59+P64+P72+P75+P92+P98+P101+P116+P124+P131+P135+P138+P141+P144+P147+P150+P153+P163+P174+P182+P186+P190+P193+P196+P199+P202+P205+P208+P211+P214+P217+P220+P223+P226+P229+P232+P235+P238+P241+P244+P247+P250+P253+P256+P265+P268+P271+P274+P277+P107+P110+P113+P168+P179+P95+P69+P79+P82+P86+P89+P104+P120+P127+P156+P259+P262</f>
        <v>340728.70799999993</v>
      </c>
      <c r="Q12" s="54">
        <f>M12+N12+O12+P12</f>
        <v>356601438.458</v>
      </c>
      <c r="R12" s="30"/>
    </row>
    <row r="13" spans="1:19" ht="15.75" customHeight="1" x14ac:dyDescent="0.25">
      <c r="A13" s="51"/>
      <c r="B13" s="72" t="s">
        <v>101</v>
      </c>
      <c r="C13" s="73"/>
      <c r="D13" s="73"/>
      <c r="E13" s="73"/>
      <c r="F13" s="73"/>
      <c r="G13" s="73"/>
      <c r="H13" s="73"/>
      <c r="I13" s="74"/>
      <c r="J13" s="51" t="s">
        <v>0</v>
      </c>
      <c r="K13" s="7" t="s">
        <v>0</v>
      </c>
      <c r="L13" s="47"/>
      <c r="M13" s="47"/>
      <c r="N13" s="47"/>
      <c r="O13" s="47">
        <v>154.34800000116229</v>
      </c>
      <c r="P13" s="47"/>
      <c r="Q13" s="54">
        <f t="shared" ref="Q13:Q67" si="0">M13+N13+O13+P13</f>
        <v>154.34800000116229</v>
      </c>
    </row>
    <row r="14" spans="1:19" ht="15.75" customHeight="1" x14ac:dyDescent="0.25">
      <c r="A14" s="69">
        <v>1</v>
      </c>
      <c r="B14" s="51">
        <v>71956000</v>
      </c>
      <c r="C14" s="50" t="s">
        <v>1</v>
      </c>
      <c r="D14" s="50" t="s">
        <v>1</v>
      </c>
      <c r="E14" s="50" t="s">
        <v>22</v>
      </c>
      <c r="F14" s="11" t="s">
        <v>77</v>
      </c>
      <c r="G14" s="51" t="s">
        <v>17</v>
      </c>
      <c r="H14" s="10">
        <v>7474.8</v>
      </c>
      <c r="I14" s="6">
        <v>332</v>
      </c>
      <c r="J14" s="50" t="s">
        <v>18</v>
      </c>
      <c r="K14" s="7" t="s">
        <v>0</v>
      </c>
      <c r="L14" s="10">
        <f>L15+L16+L17+L18+L19</f>
        <v>21494437.579999998</v>
      </c>
      <c r="M14" s="10">
        <f t="shared" ref="M14:P14" si="1">M15+M16+M17+M18+M19</f>
        <v>21494437.579999998</v>
      </c>
      <c r="N14" s="10">
        <f t="shared" si="1"/>
        <v>0</v>
      </c>
      <c r="O14" s="10">
        <f t="shared" si="1"/>
        <v>0</v>
      </c>
      <c r="P14" s="10">
        <f t="shared" si="1"/>
        <v>0</v>
      </c>
      <c r="Q14" s="54">
        <f t="shared" ref="Q14:Q19" si="2">M14+N14+O14+P14</f>
        <v>21494437.579999998</v>
      </c>
    </row>
    <row r="15" spans="1:19" ht="15.75" customHeight="1" x14ac:dyDescent="0.25">
      <c r="A15" s="71"/>
      <c r="B15" s="51">
        <v>71956000</v>
      </c>
      <c r="C15" s="50" t="s">
        <v>1</v>
      </c>
      <c r="D15" s="50"/>
      <c r="E15" s="50"/>
      <c r="F15" s="11"/>
      <c r="G15" s="51"/>
      <c r="H15" s="15"/>
      <c r="I15" s="6"/>
      <c r="J15" s="50" t="s">
        <v>37</v>
      </c>
      <c r="K15" s="12" t="s">
        <v>38</v>
      </c>
      <c r="L15" s="10">
        <v>4018632</v>
      </c>
      <c r="M15" s="10">
        <v>4018632</v>
      </c>
      <c r="N15" s="10"/>
      <c r="O15" s="10"/>
      <c r="P15" s="10"/>
      <c r="Q15" s="54">
        <f t="shared" si="2"/>
        <v>4018632</v>
      </c>
    </row>
    <row r="16" spans="1:19" ht="15.75" customHeight="1" x14ac:dyDescent="0.25">
      <c r="A16" s="71"/>
      <c r="B16" s="51">
        <v>71956000</v>
      </c>
      <c r="C16" s="50" t="s">
        <v>1</v>
      </c>
      <c r="D16" s="50"/>
      <c r="E16" s="50"/>
      <c r="F16" s="11"/>
      <c r="G16" s="51"/>
      <c r="H16" s="15"/>
      <c r="I16" s="6"/>
      <c r="J16" s="50" t="s">
        <v>34</v>
      </c>
      <c r="K16" s="18" t="s">
        <v>35</v>
      </c>
      <c r="L16" s="10">
        <v>6341530</v>
      </c>
      <c r="M16" s="10">
        <v>6341530</v>
      </c>
      <c r="N16" s="10"/>
      <c r="O16" s="10"/>
      <c r="P16" s="10"/>
      <c r="Q16" s="54">
        <f t="shared" si="2"/>
        <v>6341530</v>
      </c>
    </row>
    <row r="17" spans="1:17" ht="47.25" customHeight="1" x14ac:dyDescent="0.25">
      <c r="A17" s="71"/>
      <c r="B17" s="51">
        <v>71956000</v>
      </c>
      <c r="C17" s="50" t="s">
        <v>1</v>
      </c>
      <c r="D17" s="50"/>
      <c r="E17" s="50"/>
      <c r="F17" s="11"/>
      <c r="G17" s="51"/>
      <c r="H17" s="15"/>
      <c r="I17" s="6"/>
      <c r="J17" s="16" t="s">
        <v>100</v>
      </c>
      <c r="K17" s="18" t="s">
        <v>70</v>
      </c>
      <c r="L17" s="10">
        <v>10664351</v>
      </c>
      <c r="M17" s="10">
        <v>10664351</v>
      </c>
      <c r="N17" s="10"/>
      <c r="O17" s="10"/>
      <c r="P17" s="10"/>
      <c r="Q17" s="54">
        <f t="shared" si="2"/>
        <v>10664351</v>
      </c>
    </row>
    <row r="18" spans="1:17" ht="15.75" customHeight="1" x14ac:dyDescent="0.25">
      <c r="A18" s="71"/>
      <c r="B18" s="51">
        <v>71956000</v>
      </c>
      <c r="C18" s="50" t="s">
        <v>1</v>
      </c>
      <c r="D18" s="50"/>
      <c r="E18" s="50"/>
      <c r="F18" s="10"/>
      <c r="G18" s="51"/>
      <c r="H18" s="15"/>
      <c r="I18" s="6"/>
      <c r="J18" s="50" t="s">
        <v>36</v>
      </c>
      <c r="K18" s="7">
        <v>21</v>
      </c>
      <c r="L18" s="10">
        <f>ROUND((L17+L16+L15)*2.14%,2)</f>
        <v>449924.58</v>
      </c>
      <c r="M18" s="10">
        <f>L18</f>
        <v>449924.58</v>
      </c>
      <c r="N18" s="14"/>
      <c r="O18" s="14"/>
      <c r="P18" s="47"/>
      <c r="Q18" s="54">
        <f t="shared" si="2"/>
        <v>449924.58</v>
      </c>
    </row>
    <row r="19" spans="1:17" ht="110.25" x14ac:dyDescent="0.25">
      <c r="A19" s="70"/>
      <c r="B19" s="66">
        <v>71956000</v>
      </c>
      <c r="C19" s="67" t="s">
        <v>1</v>
      </c>
      <c r="D19" s="67"/>
      <c r="E19" s="67"/>
      <c r="F19" s="10"/>
      <c r="G19" s="66"/>
      <c r="H19" s="15"/>
      <c r="I19" s="6"/>
      <c r="J19" s="67" t="s">
        <v>107</v>
      </c>
      <c r="K19" s="7" t="s">
        <v>72</v>
      </c>
      <c r="L19" s="10">
        <v>20000</v>
      </c>
      <c r="M19" s="10">
        <f>L19</f>
        <v>20000</v>
      </c>
      <c r="N19" s="14"/>
      <c r="O19" s="14"/>
      <c r="P19" s="47"/>
      <c r="Q19" s="68">
        <f t="shared" si="2"/>
        <v>20000</v>
      </c>
    </row>
    <row r="20" spans="1:17" ht="15.75" customHeight="1" x14ac:dyDescent="0.25">
      <c r="A20" s="69">
        <v>2</v>
      </c>
      <c r="B20" s="51">
        <v>71956000</v>
      </c>
      <c r="C20" s="50" t="s">
        <v>1</v>
      </c>
      <c r="D20" s="50" t="s">
        <v>1</v>
      </c>
      <c r="E20" s="50" t="s">
        <v>22</v>
      </c>
      <c r="F20" s="11" t="s">
        <v>78</v>
      </c>
      <c r="G20" s="51" t="s">
        <v>17</v>
      </c>
      <c r="H20" s="10">
        <v>5151.3999999999996</v>
      </c>
      <c r="I20" s="6">
        <v>223</v>
      </c>
      <c r="J20" s="50" t="s">
        <v>18</v>
      </c>
      <c r="K20" s="7" t="s">
        <v>0</v>
      </c>
      <c r="L20" s="10">
        <f>L21+L22+L23+L24</f>
        <v>6761339.0800000001</v>
      </c>
      <c r="M20" s="10">
        <f t="shared" ref="M20:P20" si="3">M21+M22+M23+M24</f>
        <v>6761339.0800000001</v>
      </c>
      <c r="N20" s="10">
        <f t="shared" si="3"/>
        <v>0</v>
      </c>
      <c r="O20" s="10">
        <f t="shared" si="3"/>
        <v>0</v>
      </c>
      <c r="P20" s="10">
        <f t="shared" si="3"/>
        <v>0</v>
      </c>
      <c r="Q20" s="54">
        <f t="shared" si="0"/>
        <v>6761339.0800000001</v>
      </c>
    </row>
    <row r="21" spans="1:17" ht="15.75" customHeight="1" x14ac:dyDescent="0.25">
      <c r="A21" s="71"/>
      <c r="B21" s="51">
        <v>71956000</v>
      </c>
      <c r="C21" s="50" t="s">
        <v>1</v>
      </c>
      <c r="D21" s="50"/>
      <c r="E21" s="50"/>
      <c r="F21" s="11"/>
      <c r="G21" s="51"/>
      <c r="H21" s="15"/>
      <c r="I21" s="6"/>
      <c r="J21" s="50" t="s">
        <v>37</v>
      </c>
      <c r="K21" s="12" t="s">
        <v>38</v>
      </c>
      <c r="L21" s="10">
        <v>2560130</v>
      </c>
      <c r="M21" s="10">
        <v>2560130</v>
      </c>
      <c r="N21" s="10"/>
      <c r="O21" s="10"/>
      <c r="P21" s="10"/>
      <c r="Q21" s="54">
        <f t="shared" si="0"/>
        <v>2560130</v>
      </c>
    </row>
    <row r="22" spans="1:17" ht="15.75" customHeight="1" x14ac:dyDescent="0.25">
      <c r="A22" s="71"/>
      <c r="B22" s="51">
        <v>71956000</v>
      </c>
      <c r="C22" s="50" t="s">
        <v>1</v>
      </c>
      <c r="D22" s="50"/>
      <c r="E22" s="50"/>
      <c r="F22" s="11"/>
      <c r="G22" s="51"/>
      <c r="H22" s="15"/>
      <c r="I22" s="6"/>
      <c r="J22" s="50" t="s">
        <v>34</v>
      </c>
      <c r="K22" s="18" t="s">
        <v>35</v>
      </c>
      <c r="L22" s="10">
        <v>4039967</v>
      </c>
      <c r="M22" s="10">
        <v>4039967</v>
      </c>
      <c r="N22" s="10"/>
      <c r="O22" s="10"/>
      <c r="P22" s="10"/>
      <c r="Q22" s="54">
        <f t="shared" si="0"/>
        <v>4039967</v>
      </c>
    </row>
    <row r="23" spans="1:17" ht="15.75" customHeight="1" x14ac:dyDescent="0.25">
      <c r="A23" s="71"/>
      <c r="B23" s="51">
        <v>71956000</v>
      </c>
      <c r="C23" s="50" t="s">
        <v>1</v>
      </c>
      <c r="D23" s="50"/>
      <c r="E23" s="50"/>
      <c r="F23" s="10"/>
      <c r="G23" s="51"/>
      <c r="H23" s="15"/>
      <c r="I23" s="6"/>
      <c r="J23" s="50" t="s">
        <v>36</v>
      </c>
      <c r="K23" s="7">
        <v>21</v>
      </c>
      <c r="L23" s="10">
        <f>ROUND((L22+L21)*2.14%,2)</f>
        <v>141242.07999999999</v>
      </c>
      <c r="M23" s="10">
        <f>L23</f>
        <v>141242.07999999999</v>
      </c>
      <c r="N23" s="14"/>
      <c r="O23" s="14"/>
      <c r="P23" s="47"/>
      <c r="Q23" s="54">
        <f t="shared" si="0"/>
        <v>141242.07999999999</v>
      </c>
    </row>
    <row r="24" spans="1:17" ht="110.25" x14ac:dyDescent="0.25">
      <c r="A24" s="70"/>
      <c r="B24" s="66">
        <v>71956000</v>
      </c>
      <c r="C24" s="67" t="s">
        <v>1</v>
      </c>
      <c r="D24" s="67"/>
      <c r="E24" s="67"/>
      <c r="F24" s="10"/>
      <c r="G24" s="66"/>
      <c r="H24" s="15"/>
      <c r="I24" s="6"/>
      <c r="J24" s="67" t="s">
        <v>107</v>
      </c>
      <c r="K24" s="7" t="s">
        <v>72</v>
      </c>
      <c r="L24" s="10">
        <v>20000</v>
      </c>
      <c r="M24" s="10">
        <f>L24</f>
        <v>20000</v>
      </c>
      <c r="N24" s="14"/>
      <c r="O24" s="14"/>
      <c r="P24" s="47"/>
      <c r="Q24" s="68">
        <f>M24+N24+O24+P24</f>
        <v>20000</v>
      </c>
    </row>
    <row r="25" spans="1:17" ht="15.75" customHeight="1" x14ac:dyDescent="0.25">
      <c r="A25" s="69">
        <v>3</v>
      </c>
      <c r="B25" s="51">
        <v>71956000</v>
      </c>
      <c r="C25" s="50" t="s">
        <v>1</v>
      </c>
      <c r="D25" s="50" t="s">
        <v>1</v>
      </c>
      <c r="E25" s="50" t="s">
        <v>22</v>
      </c>
      <c r="F25" s="11" t="s">
        <v>79</v>
      </c>
      <c r="G25" s="51" t="s">
        <v>17</v>
      </c>
      <c r="H25" s="10">
        <v>4536.5</v>
      </c>
      <c r="I25" s="6">
        <v>201</v>
      </c>
      <c r="J25" s="50" t="s">
        <v>18</v>
      </c>
      <c r="K25" s="7" t="s">
        <v>0</v>
      </c>
      <c r="L25" s="10">
        <f>L26+L27+L28+L29</f>
        <v>5901084.3300000001</v>
      </c>
      <c r="M25" s="10">
        <f t="shared" ref="M25:P25" si="4">M26+M27+M28+M29</f>
        <v>5901084.3300000001</v>
      </c>
      <c r="N25" s="10">
        <f t="shared" si="4"/>
        <v>0</v>
      </c>
      <c r="O25" s="10">
        <f t="shared" si="4"/>
        <v>0</v>
      </c>
      <c r="P25" s="10">
        <f t="shared" si="4"/>
        <v>0</v>
      </c>
      <c r="Q25" s="54">
        <f t="shared" si="0"/>
        <v>5901084.3300000001</v>
      </c>
    </row>
    <row r="26" spans="1:17" ht="15.75" customHeight="1" x14ac:dyDescent="0.25">
      <c r="A26" s="71"/>
      <c r="B26" s="51">
        <v>71956000</v>
      </c>
      <c r="C26" s="50" t="s">
        <v>1</v>
      </c>
      <c r="D26" s="50"/>
      <c r="E26" s="50"/>
      <c r="F26" s="11"/>
      <c r="G26" s="51"/>
      <c r="H26" s="15"/>
      <c r="I26" s="6"/>
      <c r="J26" s="50" t="s">
        <v>37</v>
      </c>
      <c r="K26" s="12" t="s">
        <v>38</v>
      </c>
      <c r="L26" s="10">
        <v>2233435</v>
      </c>
      <c r="M26" s="10">
        <v>2233435</v>
      </c>
      <c r="N26" s="10"/>
      <c r="O26" s="10"/>
      <c r="P26" s="10"/>
      <c r="Q26" s="54">
        <f t="shared" si="0"/>
        <v>2233435</v>
      </c>
    </row>
    <row r="27" spans="1:17" ht="15.75" customHeight="1" x14ac:dyDescent="0.25">
      <c r="A27" s="71"/>
      <c r="B27" s="51">
        <v>71956000</v>
      </c>
      <c r="C27" s="50" t="s">
        <v>1</v>
      </c>
      <c r="D27" s="50"/>
      <c r="E27" s="50"/>
      <c r="F27" s="11"/>
      <c r="G27" s="51"/>
      <c r="H27" s="15"/>
      <c r="I27" s="6"/>
      <c r="J27" s="50" t="s">
        <v>34</v>
      </c>
      <c r="K27" s="18" t="s">
        <v>35</v>
      </c>
      <c r="L27" s="10">
        <v>3524431</v>
      </c>
      <c r="M27" s="10">
        <v>3524431</v>
      </c>
      <c r="N27" s="10"/>
      <c r="O27" s="10"/>
      <c r="P27" s="10"/>
      <c r="Q27" s="54">
        <f t="shared" si="0"/>
        <v>3524431</v>
      </c>
    </row>
    <row r="28" spans="1:17" ht="15.75" customHeight="1" x14ac:dyDescent="0.25">
      <c r="A28" s="71"/>
      <c r="B28" s="51">
        <v>71956000</v>
      </c>
      <c r="C28" s="50" t="s">
        <v>1</v>
      </c>
      <c r="D28" s="50"/>
      <c r="E28" s="50"/>
      <c r="F28" s="10"/>
      <c r="G28" s="51"/>
      <c r="H28" s="15"/>
      <c r="I28" s="6"/>
      <c r="J28" s="50" t="s">
        <v>36</v>
      </c>
      <c r="K28" s="7">
        <v>21</v>
      </c>
      <c r="L28" s="10">
        <f>ROUND((L27+L26)*2.14%,2)</f>
        <v>123218.33</v>
      </c>
      <c r="M28" s="10">
        <f>L28</f>
        <v>123218.33</v>
      </c>
      <c r="N28" s="14"/>
      <c r="O28" s="14"/>
      <c r="P28" s="47"/>
      <c r="Q28" s="54">
        <f t="shared" si="0"/>
        <v>123218.33</v>
      </c>
    </row>
    <row r="29" spans="1:17" ht="110.25" x14ac:dyDescent="0.25">
      <c r="A29" s="70"/>
      <c r="B29" s="66">
        <v>71956000</v>
      </c>
      <c r="C29" s="67" t="s">
        <v>1</v>
      </c>
      <c r="D29" s="67"/>
      <c r="E29" s="67"/>
      <c r="F29" s="10"/>
      <c r="G29" s="66"/>
      <c r="H29" s="15"/>
      <c r="I29" s="6"/>
      <c r="J29" s="67" t="s">
        <v>107</v>
      </c>
      <c r="K29" s="7" t="s">
        <v>72</v>
      </c>
      <c r="L29" s="10">
        <v>20000</v>
      </c>
      <c r="M29" s="10">
        <f>L29</f>
        <v>20000</v>
      </c>
      <c r="N29" s="14"/>
      <c r="O29" s="14"/>
      <c r="P29" s="47"/>
      <c r="Q29" s="68">
        <f>M29+N29+O29+P29</f>
        <v>20000</v>
      </c>
    </row>
    <row r="30" spans="1:17" ht="15.75" customHeight="1" x14ac:dyDescent="0.25">
      <c r="A30" s="69">
        <v>4</v>
      </c>
      <c r="B30" s="51">
        <v>71956000</v>
      </c>
      <c r="C30" s="50" t="s">
        <v>1</v>
      </c>
      <c r="D30" s="50" t="s">
        <v>1</v>
      </c>
      <c r="E30" s="50" t="s">
        <v>103</v>
      </c>
      <c r="F30" s="11" t="s">
        <v>49</v>
      </c>
      <c r="G30" s="51" t="s">
        <v>17</v>
      </c>
      <c r="H30" s="10">
        <v>2888.1</v>
      </c>
      <c r="I30" s="6">
        <v>185</v>
      </c>
      <c r="J30" s="50" t="s">
        <v>18</v>
      </c>
      <c r="K30" s="7" t="s">
        <v>0</v>
      </c>
      <c r="L30" s="10">
        <f>L31+L32+L33</f>
        <v>7787616.29</v>
      </c>
      <c r="M30" s="10">
        <f t="shared" ref="M30:P30" si="5">M31+M32+M33</f>
        <v>7787616.29</v>
      </c>
      <c r="N30" s="10">
        <f t="shared" si="5"/>
        <v>0</v>
      </c>
      <c r="O30" s="10">
        <f t="shared" si="5"/>
        <v>0</v>
      </c>
      <c r="P30" s="10">
        <f t="shared" si="5"/>
        <v>0</v>
      </c>
      <c r="Q30" s="54">
        <f t="shared" si="0"/>
        <v>7787616.29</v>
      </c>
    </row>
    <row r="31" spans="1:17" ht="15.75" customHeight="1" x14ac:dyDescent="0.25">
      <c r="A31" s="71"/>
      <c r="B31" s="51">
        <v>71956000</v>
      </c>
      <c r="C31" s="50" t="s">
        <v>1</v>
      </c>
      <c r="D31" s="50"/>
      <c r="E31" s="50"/>
      <c r="F31" s="11"/>
      <c r="G31" s="51"/>
      <c r="H31" s="15"/>
      <c r="I31" s="6"/>
      <c r="J31" s="50" t="s">
        <v>37</v>
      </c>
      <c r="K31" s="12" t="s">
        <v>38</v>
      </c>
      <c r="L31" s="10">
        <v>4222096</v>
      </c>
      <c r="M31" s="10">
        <v>4222096</v>
      </c>
      <c r="N31" s="10"/>
      <c r="O31" s="10"/>
      <c r="P31" s="10"/>
      <c r="Q31" s="54">
        <f t="shared" si="0"/>
        <v>4222096</v>
      </c>
    </row>
    <row r="32" spans="1:17" ht="15.75" customHeight="1" x14ac:dyDescent="0.25">
      <c r="A32" s="71"/>
      <c r="B32" s="51">
        <v>71956000</v>
      </c>
      <c r="C32" s="50" t="s">
        <v>1</v>
      </c>
      <c r="D32" s="50"/>
      <c r="E32" s="50"/>
      <c r="F32" s="11"/>
      <c r="G32" s="51"/>
      <c r="H32" s="15"/>
      <c r="I32" s="6"/>
      <c r="J32" s="50" t="s">
        <v>34</v>
      </c>
      <c r="K32" s="18" t="s">
        <v>35</v>
      </c>
      <c r="L32" s="10">
        <v>3402357</v>
      </c>
      <c r="M32" s="10">
        <v>3402357</v>
      </c>
      <c r="N32" s="10"/>
      <c r="O32" s="10"/>
      <c r="P32" s="10"/>
      <c r="Q32" s="54">
        <f t="shared" si="0"/>
        <v>3402357</v>
      </c>
    </row>
    <row r="33" spans="1:17" ht="15.75" customHeight="1" x14ac:dyDescent="0.25">
      <c r="A33" s="70"/>
      <c r="B33" s="51">
        <v>71956000</v>
      </c>
      <c r="C33" s="50" t="s">
        <v>1</v>
      </c>
      <c r="D33" s="50"/>
      <c r="E33" s="50"/>
      <c r="F33" s="10"/>
      <c r="G33" s="51"/>
      <c r="H33" s="15"/>
      <c r="I33" s="6"/>
      <c r="J33" s="50" t="s">
        <v>36</v>
      </c>
      <c r="K33" s="7">
        <v>21</v>
      </c>
      <c r="L33" s="10">
        <f>ROUND((L32+L31)*2.14%,2)</f>
        <v>163163.29</v>
      </c>
      <c r="M33" s="10">
        <f>L33</f>
        <v>163163.29</v>
      </c>
      <c r="N33" s="14"/>
      <c r="O33" s="14"/>
      <c r="P33" s="47"/>
      <c r="Q33" s="54">
        <f t="shared" si="0"/>
        <v>163163.29</v>
      </c>
    </row>
    <row r="34" spans="1:17" ht="15.75" customHeight="1" x14ac:dyDescent="0.25">
      <c r="A34" s="69">
        <v>5</v>
      </c>
      <c r="B34" s="51">
        <v>71956000</v>
      </c>
      <c r="C34" s="50" t="s">
        <v>1</v>
      </c>
      <c r="D34" s="50" t="s">
        <v>1</v>
      </c>
      <c r="E34" s="50" t="s">
        <v>103</v>
      </c>
      <c r="F34" s="11" t="s">
        <v>50</v>
      </c>
      <c r="G34" s="51" t="s">
        <v>17</v>
      </c>
      <c r="H34" s="10">
        <v>2831</v>
      </c>
      <c r="I34" s="6">
        <v>193</v>
      </c>
      <c r="J34" s="50" t="s">
        <v>18</v>
      </c>
      <c r="K34" s="7" t="s">
        <v>0</v>
      </c>
      <c r="L34" s="10">
        <f>L35+L36+L37</f>
        <v>7754040.8300000001</v>
      </c>
      <c r="M34" s="10">
        <f t="shared" ref="M34:P34" si="6">M35+M36+M37</f>
        <v>7754040.8300000001</v>
      </c>
      <c r="N34" s="10">
        <f t="shared" si="6"/>
        <v>0</v>
      </c>
      <c r="O34" s="10">
        <f t="shared" si="6"/>
        <v>0</v>
      </c>
      <c r="P34" s="10">
        <f t="shared" si="6"/>
        <v>0</v>
      </c>
      <c r="Q34" s="54">
        <f t="shared" si="0"/>
        <v>7754040.8300000001</v>
      </c>
    </row>
    <row r="35" spans="1:17" ht="15.75" customHeight="1" x14ac:dyDescent="0.25">
      <c r="A35" s="71"/>
      <c r="B35" s="51">
        <v>71956000</v>
      </c>
      <c r="C35" s="50" t="s">
        <v>1</v>
      </c>
      <c r="D35" s="50"/>
      <c r="E35" s="50"/>
      <c r="F35" s="11"/>
      <c r="G35" s="51"/>
      <c r="H35" s="15"/>
      <c r="I35" s="6"/>
      <c r="J35" s="50" t="s">
        <v>37</v>
      </c>
      <c r="K35" s="12" t="s">
        <v>38</v>
      </c>
      <c r="L35" s="10">
        <v>4203893</v>
      </c>
      <c r="M35" s="10">
        <v>4203893</v>
      </c>
      <c r="N35" s="10"/>
      <c r="O35" s="10"/>
      <c r="P35" s="10"/>
      <c r="Q35" s="54">
        <f t="shared" si="0"/>
        <v>4203893</v>
      </c>
    </row>
    <row r="36" spans="1:17" ht="15.75" customHeight="1" x14ac:dyDescent="0.25">
      <c r="A36" s="71"/>
      <c r="B36" s="51">
        <v>71956000</v>
      </c>
      <c r="C36" s="50" t="s">
        <v>1</v>
      </c>
      <c r="D36" s="50"/>
      <c r="E36" s="50"/>
      <c r="F36" s="11"/>
      <c r="G36" s="51"/>
      <c r="H36" s="15"/>
      <c r="I36" s="6"/>
      <c r="J36" s="50" t="s">
        <v>34</v>
      </c>
      <c r="K36" s="18" t="s">
        <v>35</v>
      </c>
      <c r="L36" s="10">
        <v>3387688</v>
      </c>
      <c r="M36" s="10">
        <v>3387688</v>
      </c>
      <c r="N36" s="10"/>
      <c r="O36" s="10"/>
      <c r="P36" s="10"/>
      <c r="Q36" s="54">
        <f t="shared" si="0"/>
        <v>3387688</v>
      </c>
    </row>
    <row r="37" spans="1:17" ht="15.75" customHeight="1" x14ac:dyDescent="0.25">
      <c r="A37" s="70"/>
      <c r="B37" s="51">
        <v>71956000</v>
      </c>
      <c r="C37" s="50" t="s">
        <v>1</v>
      </c>
      <c r="D37" s="50"/>
      <c r="E37" s="50"/>
      <c r="F37" s="10"/>
      <c r="G37" s="51"/>
      <c r="H37" s="15"/>
      <c r="I37" s="6"/>
      <c r="J37" s="50" t="s">
        <v>36</v>
      </c>
      <c r="K37" s="7">
        <v>21</v>
      </c>
      <c r="L37" s="10">
        <f>ROUND((L36+L35)*2.14%,2)</f>
        <v>162459.82999999999</v>
      </c>
      <c r="M37" s="10">
        <f>L37</f>
        <v>162459.82999999999</v>
      </c>
      <c r="N37" s="14"/>
      <c r="O37" s="14"/>
      <c r="P37" s="47"/>
      <c r="Q37" s="54">
        <f t="shared" si="0"/>
        <v>162459.82999999999</v>
      </c>
    </row>
    <row r="38" spans="1:17" ht="15.75" customHeight="1" x14ac:dyDescent="0.25">
      <c r="A38" s="69">
        <v>6</v>
      </c>
      <c r="B38" s="51">
        <v>71956000</v>
      </c>
      <c r="C38" s="50" t="s">
        <v>1</v>
      </c>
      <c r="D38" s="50" t="s">
        <v>1</v>
      </c>
      <c r="E38" s="50" t="s">
        <v>103</v>
      </c>
      <c r="F38" s="11" t="s">
        <v>80</v>
      </c>
      <c r="G38" s="51" t="s">
        <v>17</v>
      </c>
      <c r="H38" s="10">
        <v>2734.6</v>
      </c>
      <c r="I38" s="6">
        <v>150</v>
      </c>
      <c r="J38" s="50" t="s">
        <v>18</v>
      </c>
      <c r="K38" s="7" t="s">
        <v>0</v>
      </c>
      <c r="L38" s="10">
        <f>L39+L40</f>
        <v>3338810.54</v>
      </c>
      <c r="M38" s="10">
        <f t="shared" ref="M38:P38" si="7">M39+M40</f>
        <v>3338810.54</v>
      </c>
      <c r="N38" s="10">
        <f t="shared" si="7"/>
        <v>0</v>
      </c>
      <c r="O38" s="10">
        <f t="shared" si="7"/>
        <v>0</v>
      </c>
      <c r="P38" s="10">
        <f t="shared" si="7"/>
        <v>0</v>
      </c>
      <c r="Q38" s="54">
        <f t="shared" si="0"/>
        <v>3338810.54</v>
      </c>
    </row>
    <row r="39" spans="1:17" ht="15.75" customHeight="1" x14ac:dyDescent="0.25">
      <c r="A39" s="71"/>
      <c r="B39" s="51">
        <v>71956000</v>
      </c>
      <c r="C39" s="50" t="s">
        <v>1</v>
      </c>
      <c r="D39" s="50"/>
      <c r="E39" s="50"/>
      <c r="F39" s="11"/>
      <c r="G39" s="51"/>
      <c r="H39" s="15"/>
      <c r="I39" s="6"/>
      <c r="J39" s="50" t="s">
        <v>34</v>
      </c>
      <c r="K39" s="18" t="s">
        <v>35</v>
      </c>
      <c r="L39" s="10">
        <v>3268857</v>
      </c>
      <c r="M39" s="10">
        <v>3268857</v>
      </c>
      <c r="N39" s="10"/>
      <c r="O39" s="10"/>
      <c r="P39" s="10"/>
      <c r="Q39" s="54">
        <f t="shared" si="0"/>
        <v>3268857</v>
      </c>
    </row>
    <row r="40" spans="1:17" ht="15.75" customHeight="1" x14ac:dyDescent="0.25">
      <c r="A40" s="70"/>
      <c r="B40" s="51">
        <v>71956000</v>
      </c>
      <c r="C40" s="50" t="s">
        <v>1</v>
      </c>
      <c r="D40" s="50"/>
      <c r="E40" s="50"/>
      <c r="F40" s="10"/>
      <c r="G40" s="51"/>
      <c r="H40" s="15"/>
      <c r="I40" s="6"/>
      <c r="J40" s="50" t="s">
        <v>36</v>
      </c>
      <c r="K40" s="7">
        <v>21</v>
      </c>
      <c r="L40" s="10">
        <f>ROUND(L39*2.14%,2)</f>
        <v>69953.539999999994</v>
      </c>
      <c r="M40" s="10">
        <f>L40</f>
        <v>69953.539999999994</v>
      </c>
      <c r="N40" s="14"/>
      <c r="O40" s="14"/>
      <c r="P40" s="47"/>
      <c r="Q40" s="54">
        <f t="shared" si="0"/>
        <v>69953.539999999994</v>
      </c>
    </row>
    <row r="41" spans="1:17" ht="15.75" customHeight="1" x14ac:dyDescent="0.25">
      <c r="A41" s="69">
        <v>7</v>
      </c>
      <c r="B41" s="51">
        <v>71956000</v>
      </c>
      <c r="C41" s="50" t="s">
        <v>1</v>
      </c>
      <c r="D41" s="50" t="s">
        <v>1</v>
      </c>
      <c r="E41" s="50" t="s">
        <v>103</v>
      </c>
      <c r="F41" s="11" t="s">
        <v>55</v>
      </c>
      <c r="G41" s="51" t="s">
        <v>17</v>
      </c>
      <c r="H41" s="10">
        <v>898.9</v>
      </c>
      <c r="I41" s="6">
        <v>28</v>
      </c>
      <c r="J41" s="50" t="s">
        <v>18</v>
      </c>
      <c r="K41" s="7" t="s">
        <v>0</v>
      </c>
      <c r="L41" s="10">
        <f>L42+L43+L44</f>
        <v>2077354.98</v>
      </c>
      <c r="M41" s="10">
        <f t="shared" ref="M41:P41" si="8">M42+M43+M44</f>
        <v>2077354.98</v>
      </c>
      <c r="N41" s="10">
        <f t="shared" si="8"/>
        <v>0</v>
      </c>
      <c r="O41" s="10">
        <f t="shared" si="8"/>
        <v>0</v>
      </c>
      <c r="P41" s="10">
        <f t="shared" si="8"/>
        <v>0</v>
      </c>
      <c r="Q41" s="54">
        <f t="shared" si="0"/>
        <v>2077354.98</v>
      </c>
    </row>
    <row r="42" spans="1:17" ht="15.75" customHeight="1" x14ac:dyDescent="0.25">
      <c r="A42" s="71"/>
      <c r="B42" s="51">
        <v>71956000</v>
      </c>
      <c r="C42" s="50" t="s">
        <v>1</v>
      </c>
      <c r="D42" s="50"/>
      <c r="E42" s="50"/>
      <c r="F42" s="11"/>
      <c r="G42" s="51"/>
      <c r="H42" s="15"/>
      <c r="I42" s="6"/>
      <c r="J42" s="50" t="s">
        <v>37</v>
      </c>
      <c r="K42" s="12" t="s">
        <v>38</v>
      </c>
      <c r="L42" s="10">
        <v>1126249</v>
      </c>
      <c r="M42" s="10">
        <v>1126249</v>
      </c>
      <c r="N42" s="10"/>
      <c r="O42" s="10"/>
      <c r="P42" s="10"/>
      <c r="Q42" s="54">
        <f t="shared" si="0"/>
        <v>1126249</v>
      </c>
    </row>
    <row r="43" spans="1:17" ht="15.75" customHeight="1" x14ac:dyDescent="0.25">
      <c r="A43" s="71"/>
      <c r="B43" s="51">
        <v>71956000</v>
      </c>
      <c r="C43" s="50" t="s">
        <v>1</v>
      </c>
      <c r="D43" s="50"/>
      <c r="E43" s="50"/>
      <c r="F43" s="11"/>
      <c r="G43" s="51"/>
      <c r="H43" s="15"/>
      <c r="I43" s="6"/>
      <c r="J43" s="50" t="s">
        <v>34</v>
      </c>
      <c r="K43" s="18" t="s">
        <v>35</v>
      </c>
      <c r="L43" s="10">
        <v>907582</v>
      </c>
      <c r="M43" s="10">
        <v>907582</v>
      </c>
      <c r="N43" s="10"/>
      <c r="O43" s="10"/>
      <c r="P43" s="10"/>
      <c r="Q43" s="54">
        <f t="shared" si="0"/>
        <v>907582</v>
      </c>
    </row>
    <row r="44" spans="1:17" ht="15.75" customHeight="1" x14ac:dyDescent="0.25">
      <c r="A44" s="70"/>
      <c r="B44" s="51">
        <v>71956000</v>
      </c>
      <c r="C44" s="50" t="s">
        <v>1</v>
      </c>
      <c r="D44" s="50"/>
      <c r="E44" s="50"/>
      <c r="F44" s="10"/>
      <c r="G44" s="51"/>
      <c r="H44" s="15"/>
      <c r="I44" s="6"/>
      <c r="J44" s="50" t="s">
        <v>36</v>
      </c>
      <c r="K44" s="7">
        <v>21</v>
      </c>
      <c r="L44" s="10">
        <f>ROUND((L43+L42)*2.14%,2)</f>
        <v>43523.98</v>
      </c>
      <c r="M44" s="10">
        <f>L44</f>
        <v>43523.98</v>
      </c>
      <c r="N44" s="14"/>
      <c r="O44" s="14"/>
      <c r="P44" s="47"/>
      <c r="Q44" s="54">
        <f t="shared" si="0"/>
        <v>43523.98</v>
      </c>
    </row>
    <row r="45" spans="1:17" ht="15.75" customHeight="1" x14ac:dyDescent="0.25">
      <c r="A45" s="69">
        <v>8</v>
      </c>
      <c r="B45" s="51">
        <v>71956000</v>
      </c>
      <c r="C45" s="50" t="s">
        <v>1</v>
      </c>
      <c r="D45" s="50" t="s">
        <v>1</v>
      </c>
      <c r="E45" s="50" t="s">
        <v>103</v>
      </c>
      <c r="F45" s="11" t="s">
        <v>52</v>
      </c>
      <c r="G45" s="51" t="s">
        <v>17</v>
      </c>
      <c r="H45" s="10">
        <v>3425.8</v>
      </c>
      <c r="I45" s="6">
        <v>161</v>
      </c>
      <c r="J45" s="50" t="s">
        <v>18</v>
      </c>
      <c r="K45" s="7" t="s">
        <v>0</v>
      </c>
      <c r="L45" s="10">
        <f>L46+L47</f>
        <v>4250144.4800000004</v>
      </c>
      <c r="M45" s="10">
        <f t="shared" ref="M45:P45" si="9">M46+M47</f>
        <v>4250144.4800000004</v>
      </c>
      <c r="N45" s="10">
        <f t="shared" si="9"/>
        <v>0</v>
      </c>
      <c r="O45" s="10">
        <f t="shared" si="9"/>
        <v>0</v>
      </c>
      <c r="P45" s="10">
        <f t="shared" si="9"/>
        <v>0</v>
      </c>
      <c r="Q45" s="54">
        <f t="shared" si="0"/>
        <v>4250144.4800000004</v>
      </c>
    </row>
    <row r="46" spans="1:17" ht="15.75" customHeight="1" x14ac:dyDescent="0.25">
      <c r="A46" s="71"/>
      <c r="B46" s="51">
        <v>71956000</v>
      </c>
      <c r="C46" s="50" t="s">
        <v>1</v>
      </c>
      <c r="D46" s="50"/>
      <c r="E46" s="50"/>
      <c r="F46" s="11"/>
      <c r="G46" s="51"/>
      <c r="H46" s="15"/>
      <c r="I46" s="6"/>
      <c r="J46" s="50" t="s">
        <v>34</v>
      </c>
      <c r="K46" s="18" t="s">
        <v>35</v>
      </c>
      <c r="L46" s="10">
        <v>4161097</v>
      </c>
      <c r="M46" s="10">
        <v>4161097</v>
      </c>
      <c r="N46" s="10"/>
      <c r="O46" s="10"/>
      <c r="P46" s="10"/>
      <c r="Q46" s="54">
        <f t="shared" si="0"/>
        <v>4161097</v>
      </c>
    </row>
    <row r="47" spans="1:17" ht="15.75" customHeight="1" x14ac:dyDescent="0.25">
      <c r="A47" s="70"/>
      <c r="B47" s="51">
        <v>71956000</v>
      </c>
      <c r="C47" s="50" t="s">
        <v>1</v>
      </c>
      <c r="D47" s="50"/>
      <c r="E47" s="50"/>
      <c r="F47" s="10"/>
      <c r="G47" s="51"/>
      <c r="H47" s="15"/>
      <c r="I47" s="6"/>
      <c r="J47" s="50" t="s">
        <v>36</v>
      </c>
      <c r="K47" s="7">
        <v>21</v>
      </c>
      <c r="L47" s="10">
        <f>ROUND(L46*2.14%,2)</f>
        <v>89047.48</v>
      </c>
      <c r="M47" s="10">
        <f>L47</f>
        <v>89047.48</v>
      </c>
      <c r="N47" s="14"/>
      <c r="O47" s="14"/>
      <c r="P47" s="47"/>
      <c r="Q47" s="54">
        <f t="shared" si="0"/>
        <v>89047.48</v>
      </c>
    </row>
    <row r="48" spans="1:17" ht="15.75" customHeight="1" x14ac:dyDescent="0.25">
      <c r="A48" s="69">
        <v>9</v>
      </c>
      <c r="B48" s="51">
        <v>71956000</v>
      </c>
      <c r="C48" s="50" t="s">
        <v>1</v>
      </c>
      <c r="D48" s="50" t="s">
        <v>1</v>
      </c>
      <c r="E48" s="50" t="s">
        <v>103</v>
      </c>
      <c r="F48" s="11" t="s">
        <v>81</v>
      </c>
      <c r="G48" s="51" t="s">
        <v>17</v>
      </c>
      <c r="H48" s="10">
        <v>2493.6999999999998</v>
      </c>
      <c r="I48" s="6">
        <v>118</v>
      </c>
      <c r="J48" s="50" t="s">
        <v>18</v>
      </c>
      <c r="K48" s="7" t="s">
        <v>0</v>
      </c>
      <c r="L48" s="10">
        <f>L49+L50+L51</f>
        <v>6722485.5599999996</v>
      </c>
      <c r="M48" s="10">
        <f t="shared" ref="M48:P48" si="10">M49+M50+M51</f>
        <v>6722485.5599999996</v>
      </c>
      <c r="N48" s="10">
        <f t="shared" si="10"/>
        <v>0</v>
      </c>
      <c r="O48" s="10">
        <f t="shared" si="10"/>
        <v>0</v>
      </c>
      <c r="P48" s="10">
        <f t="shared" si="10"/>
        <v>0</v>
      </c>
      <c r="Q48" s="54">
        <f t="shared" si="0"/>
        <v>6722485.5599999996</v>
      </c>
    </row>
    <row r="49" spans="1:17" ht="15.75" customHeight="1" x14ac:dyDescent="0.25">
      <c r="A49" s="71"/>
      <c r="B49" s="51">
        <v>71956000</v>
      </c>
      <c r="C49" s="50" t="s">
        <v>1</v>
      </c>
      <c r="D49" s="50"/>
      <c r="E49" s="50"/>
      <c r="F49" s="11"/>
      <c r="G49" s="51"/>
      <c r="H49" s="15"/>
      <c r="I49" s="6"/>
      <c r="J49" s="50" t="s">
        <v>37</v>
      </c>
      <c r="K49" s="12" t="s">
        <v>38</v>
      </c>
      <c r="L49" s="10">
        <v>3507513.5</v>
      </c>
      <c r="M49" s="10">
        <v>3507513.5</v>
      </c>
      <c r="N49" s="10"/>
      <c r="O49" s="10"/>
      <c r="P49" s="10"/>
      <c r="Q49" s="54">
        <f t="shared" si="0"/>
        <v>3507513.5</v>
      </c>
    </row>
    <row r="50" spans="1:17" ht="15.75" customHeight="1" x14ac:dyDescent="0.25">
      <c r="A50" s="71"/>
      <c r="B50" s="51">
        <v>71956000</v>
      </c>
      <c r="C50" s="50" t="s">
        <v>1</v>
      </c>
      <c r="D50" s="50"/>
      <c r="E50" s="50"/>
      <c r="F50" s="11"/>
      <c r="G50" s="51"/>
      <c r="H50" s="15"/>
      <c r="I50" s="6"/>
      <c r="J50" s="50" t="s">
        <v>34</v>
      </c>
      <c r="K50" s="18" t="s">
        <v>35</v>
      </c>
      <c r="L50" s="10">
        <v>3074125</v>
      </c>
      <c r="M50" s="10">
        <v>3074125</v>
      </c>
      <c r="N50" s="10"/>
      <c r="O50" s="10"/>
      <c r="P50" s="10"/>
      <c r="Q50" s="54">
        <f t="shared" si="0"/>
        <v>3074125</v>
      </c>
    </row>
    <row r="51" spans="1:17" ht="15.75" customHeight="1" x14ac:dyDescent="0.25">
      <c r="A51" s="70"/>
      <c r="B51" s="51">
        <v>71956000</v>
      </c>
      <c r="C51" s="50" t="s">
        <v>1</v>
      </c>
      <c r="D51" s="50"/>
      <c r="E51" s="50"/>
      <c r="F51" s="10"/>
      <c r="G51" s="51"/>
      <c r="H51" s="15"/>
      <c r="I51" s="6"/>
      <c r="J51" s="50" t="s">
        <v>36</v>
      </c>
      <c r="K51" s="7">
        <v>21</v>
      </c>
      <c r="L51" s="10">
        <f>ROUND((L50+L49)*2.14%,2)</f>
        <v>140847.06</v>
      </c>
      <c r="M51" s="10">
        <f>L51</f>
        <v>140847.06</v>
      </c>
      <c r="N51" s="14"/>
      <c r="O51" s="14"/>
      <c r="P51" s="47"/>
      <c r="Q51" s="54">
        <f t="shared" si="0"/>
        <v>140847.06</v>
      </c>
    </row>
    <row r="52" spans="1:17" ht="15.75" customHeight="1" x14ac:dyDescent="0.25">
      <c r="A52" s="69">
        <v>10</v>
      </c>
      <c r="B52" s="51">
        <v>71956000</v>
      </c>
      <c r="C52" s="50" t="s">
        <v>1</v>
      </c>
      <c r="D52" s="50" t="s">
        <v>1</v>
      </c>
      <c r="E52" s="50" t="s">
        <v>103</v>
      </c>
      <c r="F52" s="11" t="s">
        <v>56</v>
      </c>
      <c r="G52" s="51" t="s">
        <v>17</v>
      </c>
      <c r="H52" s="10">
        <v>3646.6</v>
      </c>
      <c r="I52" s="6">
        <v>177</v>
      </c>
      <c r="J52" s="50" t="s">
        <v>18</v>
      </c>
      <c r="K52" s="7" t="s">
        <v>0</v>
      </c>
      <c r="L52" s="10">
        <f>L53+L54</f>
        <v>5449494.8300000001</v>
      </c>
      <c r="M52" s="10">
        <f t="shared" ref="M52:P52" si="11">M53+M54</f>
        <v>5449494.8300000001</v>
      </c>
      <c r="N52" s="10">
        <f t="shared" si="11"/>
        <v>0</v>
      </c>
      <c r="O52" s="10">
        <f t="shared" si="11"/>
        <v>0</v>
      </c>
      <c r="P52" s="10">
        <f t="shared" si="11"/>
        <v>0</v>
      </c>
      <c r="Q52" s="54">
        <f t="shared" si="0"/>
        <v>5449494.8300000001</v>
      </c>
    </row>
    <row r="53" spans="1:17" ht="15.75" customHeight="1" x14ac:dyDescent="0.25">
      <c r="A53" s="71"/>
      <c r="B53" s="51">
        <v>71956000</v>
      </c>
      <c r="C53" s="50" t="s">
        <v>1</v>
      </c>
      <c r="D53" s="50"/>
      <c r="E53" s="50"/>
      <c r="F53" s="11"/>
      <c r="G53" s="51"/>
      <c r="H53" s="15"/>
      <c r="I53" s="6"/>
      <c r="J53" s="50" t="s">
        <v>37</v>
      </c>
      <c r="K53" s="12" t="s">
        <v>38</v>
      </c>
      <c r="L53" s="10">
        <v>5335319</v>
      </c>
      <c r="M53" s="10">
        <v>5335319</v>
      </c>
      <c r="N53" s="10"/>
      <c r="O53" s="10"/>
      <c r="P53" s="10"/>
      <c r="Q53" s="54">
        <f t="shared" si="0"/>
        <v>5335319</v>
      </c>
    </row>
    <row r="54" spans="1:17" ht="15.75" customHeight="1" x14ac:dyDescent="0.25">
      <c r="A54" s="70"/>
      <c r="B54" s="51">
        <v>71956000</v>
      </c>
      <c r="C54" s="50" t="s">
        <v>1</v>
      </c>
      <c r="D54" s="50"/>
      <c r="E54" s="50"/>
      <c r="F54" s="10"/>
      <c r="G54" s="51"/>
      <c r="H54" s="15"/>
      <c r="I54" s="6"/>
      <c r="J54" s="50" t="s">
        <v>36</v>
      </c>
      <c r="K54" s="8" t="s">
        <v>71</v>
      </c>
      <c r="L54" s="10">
        <f>ROUND(L53*2.14%,2)</f>
        <v>114175.83</v>
      </c>
      <c r="M54" s="10">
        <f>L54</f>
        <v>114175.83</v>
      </c>
      <c r="N54" s="14"/>
      <c r="O54" s="14"/>
      <c r="P54" s="47"/>
      <c r="Q54" s="54">
        <f t="shared" si="0"/>
        <v>114175.83</v>
      </c>
    </row>
    <row r="55" spans="1:17" ht="15.75" customHeight="1" x14ac:dyDescent="0.25">
      <c r="A55" s="69">
        <v>11</v>
      </c>
      <c r="B55" s="51">
        <v>71956000</v>
      </c>
      <c r="C55" s="50" t="s">
        <v>1</v>
      </c>
      <c r="D55" s="50" t="s">
        <v>1</v>
      </c>
      <c r="E55" s="50" t="s">
        <v>103</v>
      </c>
      <c r="F55" s="11" t="s">
        <v>82</v>
      </c>
      <c r="G55" s="51" t="s">
        <v>17</v>
      </c>
      <c r="H55" s="10">
        <v>4161.2</v>
      </c>
      <c r="I55" s="6">
        <v>172</v>
      </c>
      <c r="J55" s="50" t="s">
        <v>18</v>
      </c>
      <c r="K55" s="7" t="s">
        <v>0</v>
      </c>
      <c r="L55" s="10">
        <f>L56+L57+L58</f>
        <v>6525177.0999999996</v>
      </c>
      <c r="M55" s="10">
        <f t="shared" ref="M55:P55" si="12">M56+M57+M58</f>
        <v>6525177.0999999996</v>
      </c>
      <c r="N55" s="10">
        <f t="shared" si="12"/>
        <v>0</v>
      </c>
      <c r="O55" s="10">
        <f t="shared" si="12"/>
        <v>0</v>
      </c>
      <c r="P55" s="10">
        <f t="shared" si="12"/>
        <v>0</v>
      </c>
      <c r="Q55" s="54">
        <f t="shared" si="0"/>
        <v>6525177.0999999996</v>
      </c>
    </row>
    <row r="56" spans="1:17" ht="15.75" customHeight="1" x14ac:dyDescent="0.25">
      <c r="A56" s="71"/>
      <c r="B56" s="51">
        <v>71956000</v>
      </c>
      <c r="C56" s="50" t="s">
        <v>1</v>
      </c>
      <c r="D56" s="50"/>
      <c r="E56" s="50"/>
      <c r="F56" s="11"/>
      <c r="G56" s="51"/>
      <c r="H56" s="15"/>
      <c r="I56" s="6"/>
      <c r="J56" s="50" t="s">
        <v>37</v>
      </c>
      <c r="K56" s="12" t="s">
        <v>38</v>
      </c>
      <c r="L56" s="10">
        <v>6368883</v>
      </c>
      <c r="M56" s="10">
        <v>6368883</v>
      </c>
      <c r="N56" s="10"/>
      <c r="O56" s="10"/>
      <c r="P56" s="10"/>
      <c r="Q56" s="54">
        <f t="shared" si="0"/>
        <v>6368883</v>
      </c>
    </row>
    <row r="57" spans="1:17" ht="15.75" customHeight="1" x14ac:dyDescent="0.25">
      <c r="A57" s="71"/>
      <c r="B57" s="51">
        <v>71956000</v>
      </c>
      <c r="C57" s="50" t="s">
        <v>1</v>
      </c>
      <c r="D57" s="50"/>
      <c r="E57" s="50"/>
      <c r="F57" s="10"/>
      <c r="G57" s="51"/>
      <c r="H57" s="15"/>
      <c r="I57" s="6"/>
      <c r="J57" s="50" t="s">
        <v>36</v>
      </c>
      <c r="K57" s="8" t="s">
        <v>71</v>
      </c>
      <c r="L57" s="10">
        <f>ROUND(L56*2.14%,2)</f>
        <v>136294.1</v>
      </c>
      <c r="M57" s="10">
        <f>L57</f>
        <v>136294.1</v>
      </c>
      <c r="N57" s="14"/>
      <c r="O57" s="14"/>
      <c r="P57" s="47"/>
      <c r="Q57" s="54">
        <f t="shared" si="0"/>
        <v>136294.1</v>
      </c>
    </row>
    <row r="58" spans="1:17" ht="110.25" x14ac:dyDescent="0.25">
      <c r="A58" s="70"/>
      <c r="B58" s="66">
        <v>71956000</v>
      </c>
      <c r="C58" s="67" t="s">
        <v>1</v>
      </c>
      <c r="D58" s="67"/>
      <c r="E58" s="67"/>
      <c r="F58" s="10"/>
      <c r="G58" s="66"/>
      <c r="H58" s="15"/>
      <c r="I58" s="6"/>
      <c r="J58" s="67" t="s">
        <v>107</v>
      </c>
      <c r="K58" s="8" t="s">
        <v>72</v>
      </c>
      <c r="L58" s="10">
        <v>20000</v>
      </c>
      <c r="M58" s="10">
        <f>L58</f>
        <v>20000</v>
      </c>
      <c r="N58" s="14"/>
      <c r="O58" s="14"/>
      <c r="P58" s="47"/>
      <c r="Q58" s="68">
        <f t="shared" ref="Q58:Q63" si="13">M58+N58+O58+P58</f>
        <v>20000</v>
      </c>
    </row>
    <row r="59" spans="1:17" ht="15.75" customHeight="1" x14ac:dyDescent="0.25">
      <c r="A59" s="69">
        <v>12</v>
      </c>
      <c r="B59" s="51">
        <v>71956000</v>
      </c>
      <c r="C59" s="50" t="s">
        <v>1</v>
      </c>
      <c r="D59" s="50" t="s">
        <v>1</v>
      </c>
      <c r="E59" s="50" t="s">
        <v>103</v>
      </c>
      <c r="F59" s="11" t="s">
        <v>57</v>
      </c>
      <c r="G59" s="51" t="s">
        <v>17</v>
      </c>
      <c r="H59" s="10">
        <v>2502.6</v>
      </c>
      <c r="I59" s="6">
        <v>115</v>
      </c>
      <c r="J59" s="50" t="s">
        <v>18</v>
      </c>
      <c r="K59" s="7" t="s">
        <v>0</v>
      </c>
      <c r="L59" s="10">
        <f>L60+L61+L62+L63</f>
        <v>7082821.6600000001</v>
      </c>
      <c r="M59" s="10">
        <f t="shared" ref="M59:P59" si="14">M60+M61+M62+M63</f>
        <v>7082821.6600000001</v>
      </c>
      <c r="N59" s="10">
        <f t="shared" si="14"/>
        <v>0</v>
      </c>
      <c r="O59" s="10">
        <f t="shared" si="14"/>
        <v>0</v>
      </c>
      <c r="P59" s="10">
        <f t="shared" si="14"/>
        <v>0</v>
      </c>
      <c r="Q59" s="54">
        <f t="shared" si="13"/>
        <v>7082821.6600000001</v>
      </c>
    </row>
    <row r="60" spans="1:17" ht="15.75" customHeight="1" x14ac:dyDescent="0.25">
      <c r="A60" s="71"/>
      <c r="B60" s="51">
        <v>71956000</v>
      </c>
      <c r="C60" s="50" t="s">
        <v>1</v>
      </c>
      <c r="D60" s="50"/>
      <c r="E60" s="50"/>
      <c r="F60" s="11"/>
      <c r="G60" s="51"/>
      <c r="H60" s="15"/>
      <c r="I60" s="6"/>
      <c r="J60" s="50" t="s">
        <v>37</v>
      </c>
      <c r="K60" s="12" t="s">
        <v>38</v>
      </c>
      <c r="L60" s="10">
        <v>3829145</v>
      </c>
      <c r="M60" s="10">
        <v>3829145</v>
      </c>
      <c r="N60" s="10"/>
      <c r="O60" s="10"/>
      <c r="P60" s="10"/>
      <c r="Q60" s="54">
        <f t="shared" si="13"/>
        <v>3829145</v>
      </c>
    </row>
    <row r="61" spans="1:17" ht="15.75" customHeight="1" x14ac:dyDescent="0.25">
      <c r="A61" s="71"/>
      <c r="B61" s="51">
        <v>71956000</v>
      </c>
      <c r="C61" s="50" t="s">
        <v>1</v>
      </c>
      <c r="D61" s="50"/>
      <c r="E61" s="50"/>
      <c r="F61" s="11"/>
      <c r="G61" s="51"/>
      <c r="H61" s="15"/>
      <c r="I61" s="6"/>
      <c r="J61" s="50" t="s">
        <v>34</v>
      </c>
      <c r="K61" s="18" t="s">
        <v>35</v>
      </c>
      <c r="L61" s="10">
        <v>3085699</v>
      </c>
      <c r="M61" s="10">
        <v>3085699</v>
      </c>
      <c r="N61" s="10"/>
      <c r="O61" s="10"/>
      <c r="P61" s="10"/>
      <c r="Q61" s="54">
        <f t="shared" si="13"/>
        <v>3085699</v>
      </c>
    </row>
    <row r="62" spans="1:17" ht="15.75" customHeight="1" x14ac:dyDescent="0.25">
      <c r="A62" s="71"/>
      <c r="B62" s="51">
        <v>71956000</v>
      </c>
      <c r="C62" s="50" t="s">
        <v>1</v>
      </c>
      <c r="D62" s="50"/>
      <c r="E62" s="50"/>
      <c r="F62" s="10"/>
      <c r="G62" s="51"/>
      <c r="H62" s="15"/>
      <c r="I62" s="6"/>
      <c r="J62" s="50" t="s">
        <v>36</v>
      </c>
      <c r="K62" s="7">
        <v>21</v>
      </c>
      <c r="L62" s="10">
        <f>ROUND((L61+L60)*2.14%,2)</f>
        <v>147977.66</v>
      </c>
      <c r="M62" s="10">
        <f>L62</f>
        <v>147977.66</v>
      </c>
      <c r="N62" s="14"/>
      <c r="O62" s="14"/>
      <c r="P62" s="47"/>
      <c r="Q62" s="54">
        <f t="shared" si="13"/>
        <v>147977.66</v>
      </c>
    </row>
    <row r="63" spans="1:17" ht="110.25" x14ac:dyDescent="0.25">
      <c r="A63" s="70"/>
      <c r="B63" s="66">
        <v>71956000</v>
      </c>
      <c r="C63" s="67" t="s">
        <v>1</v>
      </c>
      <c r="D63" s="67"/>
      <c r="E63" s="67"/>
      <c r="F63" s="10"/>
      <c r="G63" s="66"/>
      <c r="H63" s="15"/>
      <c r="I63" s="6"/>
      <c r="J63" s="67" t="s">
        <v>107</v>
      </c>
      <c r="K63" s="7" t="s">
        <v>72</v>
      </c>
      <c r="L63" s="10">
        <v>20000</v>
      </c>
      <c r="M63" s="10">
        <f>L63</f>
        <v>20000</v>
      </c>
      <c r="N63" s="14"/>
      <c r="O63" s="14"/>
      <c r="P63" s="47"/>
      <c r="Q63" s="68">
        <f t="shared" si="13"/>
        <v>20000</v>
      </c>
    </row>
    <row r="64" spans="1:17" ht="15.75" customHeight="1" x14ac:dyDescent="0.25">
      <c r="A64" s="69">
        <v>13</v>
      </c>
      <c r="B64" s="51">
        <v>71956000</v>
      </c>
      <c r="C64" s="50" t="s">
        <v>1</v>
      </c>
      <c r="D64" s="50" t="s">
        <v>1</v>
      </c>
      <c r="E64" s="50" t="s">
        <v>104</v>
      </c>
      <c r="F64" s="11" t="s">
        <v>83</v>
      </c>
      <c r="G64" s="51" t="s">
        <v>17</v>
      </c>
      <c r="H64" s="10">
        <v>12560.2</v>
      </c>
      <c r="I64" s="6">
        <v>557</v>
      </c>
      <c r="J64" s="50" t="s">
        <v>18</v>
      </c>
      <c r="K64" s="7" t="s">
        <v>0</v>
      </c>
      <c r="L64" s="10">
        <f>L67+L66+L65+L68</f>
        <v>30201432.609999999</v>
      </c>
      <c r="M64" s="10">
        <f t="shared" ref="M64:P64" si="15">M67+M66+M65+M68</f>
        <v>30201432.609999999</v>
      </c>
      <c r="N64" s="10">
        <f t="shared" si="15"/>
        <v>0</v>
      </c>
      <c r="O64" s="10">
        <f t="shared" si="15"/>
        <v>0</v>
      </c>
      <c r="P64" s="10">
        <f t="shared" si="15"/>
        <v>0</v>
      </c>
      <c r="Q64" s="54">
        <f t="shared" si="0"/>
        <v>30201432.609999999</v>
      </c>
    </row>
    <row r="65" spans="1:17" ht="15.75" customHeight="1" x14ac:dyDescent="0.25">
      <c r="A65" s="71"/>
      <c r="B65" s="51">
        <v>71956000</v>
      </c>
      <c r="C65" s="50" t="s">
        <v>1</v>
      </c>
      <c r="D65" s="50"/>
      <c r="E65" s="50"/>
      <c r="F65" s="11"/>
      <c r="G65" s="51"/>
      <c r="H65" s="15"/>
      <c r="I65" s="6"/>
      <c r="J65" s="50" t="s">
        <v>34</v>
      </c>
      <c r="K65" s="18" t="s">
        <v>35</v>
      </c>
      <c r="L65" s="10">
        <v>11775164</v>
      </c>
      <c r="M65" s="10">
        <v>11775164</v>
      </c>
      <c r="N65" s="10"/>
      <c r="O65" s="10"/>
      <c r="P65" s="10"/>
      <c r="Q65" s="54">
        <f t="shared" si="0"/>
        <v>11775164</v>
      </c>
    </row>
    <row r="66" spans="1:17" ht="47.25" customHeight="1" x14ac:dyDescent="0.25">
      <c r="A66" s="71"/>
      <c r="B66" s="51">
        <v>71956000</v>
      </c>
      <c r="C66" s="50" t="s">
        <v>1</v>
      </c>
      <c r="D66" s="50"/>
      <c r="E66" s="50"/>
      <c r="F66" s="11"/>
      <c r="G66" s="51"/>
      <c r="H66" s="15"/>
      <c r="I66" s="6"/>
      <c r="J66" s="16" t="s">
        <v>100</v>
      </c>
      <c r="K66" s="18" t="s">
        <v>70</v>
      </c>
      <c r="L66" s="10">
        <v>17773918.25</v>
      </c>
      <c r="M66" s="10">
        <v>17773918.25</v>
      </c>
      <c r="N66" s="10"/>
      <c r="O66" s="10"/>
      <c r="P66" s="10"/>
      <c r="Q66" s="54">
        <f t="shared" si="0"/>
        <v>17773918.25</v>
      </c>
    </row>
    <row r="67" spans="1:17" ht="15.75" customHeight="1" x14ac:dyDescent="0.25">
      <c r="A67" s="71"/>
      <c r="B67" s="51">
        <v>71956000</v>
      </c>
      <c r="C67" s="50" t="s">
        <v>1</v>
      </c>
      <c r="D67" s="50"/>
      <c r="E67" s="50"/>
      <c r="F67" s="10"/>
      <c r="G67" s="51"/>
      <c r="H67" s="15"/>
      <c r="I67" s="6"/>
      <c r="J67" s="50" t="s">
        <v>36</v>
      </c>
      <c r="K67" s="7">
        <v>21</v>
      </c>
      <c r="L67" s="10">
        <f>ROUND((L65+L66)*2.14%,2)</f>
        <v>632350.36</v>
      </c>
      <c r="M67" s="10">
        <f>L67</f>
        <v>632350.36</v>
      </c>
      <c r="N67" s="14"/>
      <c r="O67" s="14"/>
      <c r="P67" s="47"/>
      <c r="Q67" s="54">
        <f t="shared" si="0"/>
        <v>632350.36</v>
      </c>
    </row>
    <row r="68" spans="1:17" ht="110.25" x14ac:dyDescent="0.25">
      <c r="A68" s="70"/>
      <c r="B68" s="66">
        <v>71956000</v>
      </c>
      <c r="C68" s="67" t="s">
        <v>1</v>
      </c>
      <c r="D68" s="67"/>
      <c r="E68" s="67"/>
      <c r="F68" s="10"/>
      <c r="G68" s="66"/>
      <c r="H68" s="15"/>
      <c r="I68" s="6"/>
      <c r="J68" s="67" t="s">
        <v>107</v>
      </c>
      <c r="K68" s="7" t="s">
        <v>72</v>
      </c>
      <c r="L68" s="10">
        <v>20000</v>
      </c>
      <c r="M68" s="10">
        <f>L68</f>
        <v>20000</v>
      </c>
      <c r="N68" s="14"/>
      <c r="O68" s="14"/>
      <c r="P68" s="47"/>
      <c r="Q68" s="68">
        <f>M68+N68+O68+P68</f>
        <v>20000</v>
      </c>
    </row>
    <row r="69" spans="1:17" ht="15.75" customHeight="1" x14ac:dyDescent="0.25">
      <c r="A69" s="60">
        <v>14</v>
      </c>
      <c r="B69" s="62">
        <v>71956000</v>
      </c>
      <c r="C69" s="64" t="s">
        <v>1</v>
      </c>
      <c r="D69" s="64" t="s">
        <v>1</v>
      </c>
      <c r="E69" s="64" t="s">
        <v>116</v>
      </c>
      <c r="F69" s="7">
        <v>14</v>
      </c>
      <c r="G69" s="62" t="s">
        <v>17</v>
      </c>
      <c r="H69" s="10">
        <v>7048.8</v>
      </c>
      <c r="I69" s="6">
        <v>341</v>
      </c>
      <c r="J69" s="64" t="s">
        <v>18</v>
      </c>
      <c r="K69" s="7" t="s">
        <v>0</v>
      </c>
      <c r="L69" s="10">
        <f>L70+L71</f>
        <v>10585557.74</v>
      </c>
      <c r="M69" s="10">
        <f t="shared" ref="M69:P69" si="16">M70+M71</f>
        <v>10585557.74</v>
      </c>
      <c r="N69" s="10">
        <f t="shared" si="16"/>
        <v>0</v>
      </c>
      <c r="O69" s="10">
        <f t="shared" si="16"/>
        <v>0</v>
      </c>
      <c r="P69" s="10">
        <f t="shared" si="16"/>
        <v>0</v>
      </c>
      <c r="Q69" s="63">
        <f t="shared" ref="Q69:Q71" si="17">M69+N69+O69+P69</f>
        <v>10585557.74</v>
      </c>
    </row>
    <row r="70" spans="1:17" ht="15.75" customHeight="1" x14ac:dyDescent="0.25">
      <c r="A70" s="60"/>
      <c r="B70" s="62">
        <v>71956000</v>
      </c>
      <c r="C70" s="64" t="s">
        <v>1</v>
      </c>
      <c r="D70" s="64"/>
      <c r="E70" s="64"/>
      <c r="F70" s="10"/>
      <c r="G70" s="62"/>
      <c r="H70" s="15"/>
      <c r="I70" s="6"/>
      <c r="J70" s="64" t="s">
        <v>34</v>
      </c>
      <c r="K70" s="7" t="s">
        <v>35</v>
      </c>
      <c r="L70" s="10">
        <v>10363773</v>
      </c>
      <c r="M70" s="10">
        <f t="shared" ref="M70:M71" si="18">L70</f>
        <v>10363773</v>
      </c>
      <c r="N70" s="14"/>
      <c r="O70" s="14"/>
      <c r="P70" s="47"/>
      <c r="Q70" s="63">
        <f t="shared" si="17"/>
        <v>10363773</v>
      </c>
    </row>
    <row r="71" spans="1:17" ht="15.75" customHeight="1" x14ac:dyDescent="0.25">
      <c r="A71" s="60"/>
      <c r="B71" s="62">
        <v>71956000</v>
      </c>
      <c r="C71" s="64" t="s">
        <v>1</v>
      </c>
      <c r="D71" s="64"/>
      <c r="E71" s="64"/>
      <c r="F71" s="10"/>
      <c r="G71" s="62"/>
      <c r="H71" s="15"/>
      <c r="I71" s="6"/>
      <c r="J71" s="64" t="s">
        <v>36</v>
      </c>
      <c r="K71" s="7">
        <v>21</v>
      </c>
      <c r="L71" s="10">
        <f>ROUND(L70*2.14%,2)</f>
        <v>221784.74</v>
      </c>
      <c r="M71" s="10">
        <f t="shared" si="18"/>
        <v>221784.74</v>
      </c>
      <c r="N71" s="14"/>
      <c r="O71" s="14"/>
      <c r="P71" s="47"/>
      <c r="Q71" s="63">
        <f t="shared" si="17"/>
        <v>221784.74</v>
      </c>
    </row>
    <row r="72" spans="1:17" ht="15.75" customHeight="1" x14ac:dyDescent="0.25">
      <c r="A72" s="69">
        <v>15</v>
      </c>
      <c r="B72" s="51">
        <v>71956000</v>
      </c>
      <c r="C72" s="50" t="s">
        <v>1</v>
      </c>
      <c r="D72" s="50" t="s">
        <v>1</v>
      </c>
      <c r="E72" s="9" t="s">
        <v>116</v>
      </c>
      <c r="F72" s="11" t="s">
        <v>84</v>
      </c>
      <c r="G72" s="51" t="s">
        <v>17</v>
      </c>
      <c r="H72" s="10">
        <v>7086.8</v>
      </c>
      <c r="I72" s="6">
        <v>405</v>
      </c>
      <c r="J72" s="50" t="s">
        <v>18</v>
      </c>
      <c r="K72" s="7" t="s">
        <v>0</v>
      </c>
      <c r="L72" s="10">
        <f>L73+L74</f>
        <v>1880207.42</v>
      </c>
      <c r="M72" s="10">
        <f t="shared" ref="M72:P72" si="19">M73+M74</f>
        <v>1880207.42</v>
      </c>
      <c r="N72" s="10">
        <f t="shared" si="19"/>
        <v>0</v>
      </c>
      <c r="O72" s="10">
        <f t="shared" si="19"/>
        <v>0</v>
      </c>
      <c r="P72" s="10">
        <f t="shared" si="19"/>
        <v>0</v>
      </c>
      <c r="Q72" s="54">
        <f t="shared" ref="Q72:Q178" si="20">M72+N72+O72+P72</f>
        <v>1880207.42</v>
      </c>
    </row>
    <row r="73" spans="1:17" ht="31.5" customHeight="1" x14ac:dyDescent="0.25">
      <c r="A73" s="71"/>
      <c r="B73" s="51">
        <v>71956000</v>
      </c>
      <c r="C73" s="50" t="s">
        <v>1</v>
      </c>
      <c r="D73" s="50"/>
      <c r="E73" s="50"/>
      <c r="F73" s="11"/>
      <c r="G73" s="51"/>
      <c r="H73" s="15"/>
      <c r="I73" s="6"/>
      <c r="J73" s="50" t="s">
        <v>41</v>
      </c>
      <c r="K73" s="12" t="s">
        <v>42</v>
      </c>
      <c r="L73" s="10">
        <v>1840814</v>
      </c>
      <c r="M73" s="10">
        <v>1840814</v>
      </c>
      <c r="N73" s="10"/>
      <c r="O73" s="10"/>
      <c r="P73" s="10"/>
      <c r="Q73" s="54">
        <f t="shared" si="20"/>
        <v>1840814</v>
      </c>
    </row>
    <row r="74" spans="1:17" ht="15.75" customHeight="1" x14ac:dyDescent="0.25">
      <c r="A74" s="70"/>
      <c r="B74" s="51">
        <v>71956000</v>
      </c>
      <c r="C74" s="50" t="s">
        <v>1</v>
      </c>
      <c r="D74" s="50"/>
      <c r="E74" s="50"/>
      <c r="F74" s="10"/>
      <c r="G74" s="51"/>
      <c r="H74" s="15"/>
      <c r="I74" s="6"/>
      <c r="J74" s="50" t="s">
        <v>36</v>
      </c>
      <c r="K74" s="7">
        <v>21</v>
      </c>
      <c r="L74" s="10">
        <f>ROUND(L73*2.14%,2)</f>
        <v>39393.42</v>
      </c>
      <c r="M74" s="10">
        <f>L74</f>
        <v>39393.42</v>
      </c>
      <c r="N74" s="14"/>
      <c r="O74" s="14"/>
      <c r="P74" s="47"/>
      <c r="Q74" s="54">
        <f t="shared" si="20"/>
        <v>39393.42</v>
      </c>
    </row>
    <row r="75" spans="1:17" ht="15.75" customHeight="1" x14ac:dyDescent="0.25">
      <c r="A75" s="69">
        <v>16</v>
      </c>
      <c r="B75" s="51">
        <v>71956000</v>
      </c>
      <c r="C75" s="50" t="s">
        <v>1</v>
      </c>
      <c r="D75" s="50" t="s">
        <v>1</v>
      </c>
      <c r="E75" s="50" t="s">
        <v>54</v>
      </c>
      <c r="F75" s="6" t="s">
        <v>47</v>
      </c>
      <c r="G75" s="51" t="s">
        <v>17</v>
      </c>
      <c r="H75" s="10">
        <v>6748.4</v>
      </c>
      <c r="I75" s="6">
        <v>239</v>
      </c>
      <c r="J75" s="50" t="s">
        <v>18</v>
      </c>
      <c r="K75" s="7" t="s">
        <v>0</v>
      </c>
      <c r="L75" s="10">
        <f>L76+L77+L78</f>
        <v>12369872.039999999</v>
      </c>
      <c r="M75" s="10">
        <f t="shared" ref="M75:P75" si="21">M76+M77+M78</f>
        <v>12369872.039999999</v>
      </c>
      <c r="N75" s="10">
        <f t="shared" si="21"/>
        <v>0</v>
      </c>
      <c r="O75" s="10">
        <f t="shared" si="21"/>
        <v>0</v>
      </c>
      <c r="P75" s="10">
        <f t="shared" si="21"/>
        <v>0</v>
      </c>
      <c r="Q75" s="54">
        <f t="shared" si="20"/>
        <v>12369872.039999999</v>
      </c>
    </row>
    <row r="76" spans="1:17" ht="15.75" customHeight="1" x14ac:dyDescent="0.25">
      <c r="A76" s="71"/>
      <c r="B76" s="51">
        <v>71956000</v>
      </c>
      <c r="C76" s="50" t="s">
        <v>1</v>
      </c>
      <c r="D76" s="50"/>
      <c r="E76" s="50"/>
      <c r="F76" s="11"/>
      <c r="G76" s="51"/>
      <c r="H76" s="15"/>
      <c r="I76" s="6"/>
      <c r="J76" s="50" t="s">
        <v>37</v>
      </c>
      <c r="K76" s="12" t="s">
        <v>38</v>
      </c>
      <c r="L76" s="10">
        <v>6706390</v>
      </c>
      <c r="M76" s="10">
        <v>6706390</v>
      </c>
      <c r="N76" s="10"/>
      <c r="O76" s="10"/>
      <c r="P76" s="10"/>
      <c r="Q76" s="54">
        <f t="shared" si="20"/>
        <v>6706390</v>
      </c>
    </row>
    <row r="77" spans="1:17" ht="15.75" customHeight="1" x14ac:dyDescent="0.25">
      <c r="A77" s="71"/>
      <c r="B77" s="51">
        <v>71956000</v>
      </c>
      <c r="C77" s="50" t="s">
        <v>1</v>
      </c>
      <c r="D77" s="50"/>
      <c r="E77" s="50"/>
      <c r="F77" s="11"/>
      <c r="G77" s="51"/>
      <c r="H77" s="15"/>
      <c r="I77" s="6"/>
      <c r="J77" s="50" t="s">
        <v>34</v>
      </c>
      <c r="K77" s="18" t="s">
        <v>35</v>
      </c>
      <c r="L77" s="10">
        <v>5404313</v>
      </c>
      <c r="M77" s="10">
        <v>5404313</v>
      </c>
      <c r="N77" s="10"/>
      <c r="O77" s="10"/>
      <c r="P77" s="10"/>
      <c r="Q77" s="54">
        <f t="shared" si="20"/>
        <v>5404313</v>
      </c>
    </row>
    <row r="78" spans="1:17" ht="15.75" customHeight="1" x14ac:dyDescent="0.25">
      <c r="A78" s="70"/>
      <c r="B78" s="51">
        <v>71956000</v>
      </c>
      <c r="C78" s="50" t="s">
        <v>1</v>
      </c>
      <c r="D78" s="50"/>
      <c r="E78" s="50"/>
      <c r="F78" s="10"/>
      <c r="G78" s="51"/>
      <c r="H78" s="15"/>
      <c r="I78" s="6"/>
      <c r="J78" s="50" t="s">
        <v>36</v>
      </c>
      <c r="K78" s="7">
        <v>21</v>
      </c>
      <c r="L78" s="10">
        <f>ROUND((L77+L76)*2.14%,2)</f>
        <v>259169.04</v>
      </c>
      <c r="M78" s="10">
        <f>L78</f>
        <v>259169.04</v>
      </c>
      <c r="N78" s="14"/>
      <c r="O78" s="14"/>
      <c r="P78" s="47"/>
      <c r="Q78" s="54">
        <f t="shared" si="20"/>
        <v>259169.04</v>
      </c>
    </row>
    <row r="79" spans="1:17" ht="15.75" customHeight="1" x14ac:dyDescent="0.25">
      <c r="A79" s="60">
        <v>17</v>
      </c>
      <c r="B79" s="62">
        <v>71956000</v>
      </c>
      <c r="C79" s="64" t="s">
        <v>1</v>
      </c>
      <c r="D79" s="64" t="s">
        <v>1</v>
      </c>
      <c r="E79" s="64" t="s">
        <v>25</v>
      </c>
      <c r="F79" s="7">
        <v>4</v>
      </c>
      <c r="G79" s="62" t="s">
        <v>17</v>
      </c>
      <c r="H79" s="10">
        <v>10552.4</v>
      </c>
      <c r="I79" s="6">
        <v>257</v>
      </c>
      <c r="J79" s="64" t="s">
        <v>18</v>
      </c>
      <c r="K79" s="7" t="s">
        <v>0</v>
      </c>
      <c r="L79" s="10">
        <f>L80+L81</f>
        <v>11167351</v>
      </c>
      <c r="M79" s="10">
        <f>M80+M81</f>
        <v>11167351</v>
      </c>
      <c r="N79" s="14">
        <f t="shared" ref="N79:P79" si="22">N80+N81</f>
        <v>0</v>
      </c>
      <c r="O79" s="14">
        <f t="shared" si="22"/>
        <v>0</v>
      </c>
      <c r="P79" s="47">
        <f t="shared" si="22"/>
        <v>0</v>
      </c>
      <c r="Q79" s="63">
        <f>M79+N79+O79+P79</f>
        <v>11167351</v>
      </c>
    </row>
    <row r="80" spans="1:17" ht="15.75" customHeight="1" x14ac:dyDescent="0.25">
      <c r="A80" s="60"/>
      <c r="B80" s="62">
        <v>71956000</v>
      </c>
      <c r="C80" s="64" t="s">
        <v>1</v>
      </c>
      <c r="D80" s="64"/>
      <c r="E80" s="64"/>
      <c r="F80" s="10"/>
      <c r="G80" s="62"/>
      <c r="H80" s="10"/>
      <c r="I80" s="6"/>
      <c r="J80" s="64" t="s">
        <v>37</v>
      </c>
      <c r="K80" s="7" t="s">
        <v>38</v>
      </c>
      <c r="L80" s="10">
        <v>10932818</v>
      </c>
      <c r="M80" s="10">
        <f>L80</f>
        <v>10932818</v>
      </c>
      <c r="N80" s="14"/>
      <c r="O80" s="14"/>
      <c r="P80" s="47"/>
      <c r="Q80" s="63">
        <f>M80+N80+O80+P80</f>
        <v>10932818</v>
      </c>
    </row>
    <row r="81" spans="1:17" ht="15.75" customHeight="1" x14ac:dyDescent="0.25">
      <c r="A81" s="61"/>
      <c r="B81" s="62">
        <v>71956000</v>
      </c>
      <c r="C81" s="64" t="s">
        <v>1</v>
      </c>
      <c r="D81" s="64"/>
      <c r="E81" s="64"/>
      <c r="F81" s="10"/>
      <c r="G81" s="62"/>
      <c r="H81" s="10"/>
      <c r="I81" s="6"/>
      <c r="J81" s="64" t="s">
        <v>36</v>
      </c>
      <c r="K81" s="7">
        <v>21</v>
      </c>
      <c r="L81" s="10">
        <v>234533</v>
      </c>
      <c r="M81" s="10">
        <f>L81</f>
        <v>234533</v>
      </c>
      <c r="N81" s="14"/>
      <c r="O81" s="14"/>
      <c r="P81" s="47"/>
      <c r="Q81" s="63">
        <f>M81+N81+O81+P81</f>
        <v>234533</v>
      </c>
    </row>
    <row r="82" spans="1:17" ht="15.75" customHeight="1" x14ac:dyDescent="0.25">
      <c r="A82" s="60">
        <v>18</v>
      </c>
      <c r="B82" s="62">
        <v>71956000</v>
      </c>
      <c r="C82" s="64" t="s">
        <v>1</v>
      </c>
      <c r="D82" s="64" t="s">
        <v>1</v>
      </c>
      <c r="E82" s="64" t="s">
        <v>25</v>
      </c>
      <c r="F82" s="10" t="s">
        <v>26</v>
      </c>
      <c r="G82" s="62" t="s">
        <v>17</v>
      </c>
      <c r="H82" s="10">
        <v>7128.1</v>
      </c>
      <c r="I82" s="6">
        <v>254</v>
      </c>
      <c r="J82" s="64" t="s">
        <v>18</v>
      </c>
      <c r="K82" s="7" t="s">
        <v>0</v>
      </c>
      <c r="L82" s="10">
        <f>L83+L85+L84</f>
        <v>9178205</v>
      </c>
      <c r="M82" s="10">
        <f t="shared" ref="M82:P82" si="23">M83+M85+M84</f>
        <v>9178205</v>
      </c>
      <c r="N82" s="14">
        <f t="shared" si="23"/>
        <v>0</v>
      </c>
      <c r="O82" s="14">
        <f t="shared" si="23"/>
        <v>0</v>
      </c>
      <c r="P82" s="47">
        <f t="shared" si="23"/>
        <v>0</v>
      </c>
      <c r="Q82" s="63">
        <f t="shared" ref="Q82:Q91" si="24">M82+N82+O82+P82</f>
        <v>9178205</v>
      </c>
    </row>
    <row r="83" spans="1:17" ht="31.5" x14ac:dyDescent="0.25">
      <c r="A83" s="60"/>
      <c r="B83" s="62">
        <v>71956000</v>
      </c>
      <c r="C83" s="64" t="s">
        <v>1</v>
      </c>
      <c r="D83" s="64"/>
      <c r="E83" s="64"/>
      <c r="F83" s="10"/>
      <c r="G83" s="62"/>
      <c r="H83" s="15"/>
      <c r="I83" s="6"/>
      <c r="J83" s="64" t="s">
        <v>39</v>
      </c>
      <c r="K83" s="7" t="s">
        <v>40</v>
      </c>
      <c r="L83" s="10">
        <v>5912135</v>
      </c>
      <c r="M83" s="10">
        <f t="shared" ref="M83:M85" si="25">L83</f>
        <v>5912135</v>
      </c>
      <c r="N83" s="14"/>
      <c r="O83" s="14"/>
      <c r="P83" s="47"/>
      <c r="Q83" s="63">
        <f t="shared" si="24"/>
        <v>5912135</v>
      </c>
    </row>
    <row r="84" spans="1:17" ht="31.5" x14ac:dyDescent="0.25">
      <c r="A84" s="60"/>
      <c r="B84" s="62">
        <v>71956000</v>
      </c>
      <c r="C84" s="64" t="s">
        <v>1</v>
      </c>
      <c r="D84" s="64"/>
      <c r="E84" s="64"/>
      <c r="F84" s="10"/>
      <c r="G84" s="62"/>
      <c r="H84" s="15"/>
      <c r="I84" s="6"/>
      <c r="J84" s="64" t="s">
        <v>41</v>
      </c>
      <c r="K84" s="7" t="s">
        <v>42</v>
      </c>
      <c r="L84" s="10">
        <v>3073840</v>
      </c>
      <c r="M84" s="10">
        <f t="shared" si="25"/>
        <v>3073840</v>
      </c>
      <c r="N84" s="14"/>
      <c r="O84" s="14"/>
      <c r="P84" s="47"/>
      <c r="Q84" s="63">
        <f t="shared" si="24"/>
        <v>3073840</v>
      </c>
    </row>
    <row r="85" spans="1:17" ht="15.75" customHeight="1" x14ac:dyDescent="0.25">
      <c r="A85" s="61"/>
      <c r="B85" s="62">
        <v>71956000</v>
      </c>
      <c r="C85" s="64" t="s">
        <v>1</v>
      </c>
      <c r="D85" s="64"/>
      <c r="E85" s="64"/>
      <c r="F85" s="10"/>
      <c r="G85" s="62"/>
      <c r="H85" s="15"/>
      <c r="I85" s="6"/>
      <c r="J85" s="64" t="s">
        <v>36</v>
      </c>
      <c r="K85" s="7">
        <v>21</v>
      </c>
      <c r="L85" s="10">
        <v>192230</v>
      </c>
      <c r="M85" s="10">
        <f t="shared" si="25"/>
        <v>192230</v>
      </c>
      <c r="N85" s="14"/>
      <c r="O85" s="14"/>
      <c r="P85" s="47"/>
      <c r="Q85" s="63">
        <f t="shared" si="24"/>
        <v>192230</v>
      </c>
    </row>
    <row r="86" spans="1:17" ht="15.75" customHeight="1" x14ac:dyDescent="0.25">
      <c r="A86" s="60">
        <v>19</v>
      </c>
      <c r="B86" s="62">
        <v>71956000</v>
      </c>
      <c r="C86" s="64" t="s">
        <v>1</v>
      </c>
      <c r="D86" s="64" t="s">
        <v>1</v>
      </c>
      <c r="E86" s="64" t="s">
        <v>25</v>
      </c>
      <c r="F86" s="7">
        <v>8</v>
      </c>
      <c r="G86" s="62" t="s">
        <v>17</v>
      </c>
      <c r="H86" s="10">
        <v>9132.7999999999993</v>
      </c>
      <c r="I86" s="6">
        <v>216</v>
      </c>
      <c r="J86" s="64" t="s">
        <v>18</v>
      </c>
      <c r="K86" s="7" t="s">
        <v>0</v>
      </c>
      <c r="L86" s="10">
        <f>L87+L88</f>
        <v>13068776</v>
      </c>
      <c r="M86" s="10">
        <f t="shared" ref="M86:P86" si="26">M87+M88</f>
        <v>13068776</v>
      </c>
      <c r="N86" s="14">
        <f t="shared" si="26"/>
        <v>0</v>
      </c>
      <c r="O86" s="14">
        <f t="shared" si="26"/>
        <v>0</v>
      </c>
      <c r="P86" s="47">
        <f t="shared" si="26"/>
        <v>0</v>
      </c>
      <c r="Q86" s="63">
        <f t="shared" si="24"/>
        <v>13068776</v>
      </c>
    </row>
    <row r="87" spans="1:17" ht="15.75" customHeight="1" x14ac:dyDescent="0.25">
      <c r="A87" s="60"/>
      <c r="B87" s="62">
        <v>71956000</v>
      </c>
      <c r="C87" s="64" t="s">
        <v>1</v>
      </c>
      <c r="D87" s="64"/>
      <c r="E87" s="64"/>
      <c r="F87" s="10"/>
      <c r="G87" s="62"/>
      <c r="H87" s="10"/>
      <c r="I87" s="6"/>
      <c r="J87" s="64" t="s">
        <v>34</v>
      </c>
      <c r="K87" s="7" t="s">
        <v>35</v>
      </c>
      <c r="L87" s="10">
        <v>12794380</v>
      </c>
      <c r="M87" s="10">
        <f t="shared" ref="M87:M88" si="27">L87</f>
        <v>12794380</v>
      </c>
      <c r="N87" s="14"/>
      <c r="O87" s="14"/>
      <c r="P87" s="47"/>
      <c r="Q87" s="63">
        <f t="shared" si="24"/>
        <v>12794380</v>
      </c>
    </row>
    <row r="88" spans="1:17" ht="15.75" customHeight="1" x14ac:dyDescent="0.25">
      <c r="A88" s="61"/>
      <c r="B88" s="62">
        <v>71956000</v>
      </c>
      <c r="C88" s="64" t="s">
        <v>1</v>
      </c>
      <c r="D88" s="64"/>
      <c r="E88" s="64"/>
      <c r="F88" s="10"/>
      <c r="G88" s="62"/>
      <c r="H88" s="10"/>
      <c r="I88" s="6"/>
      <c r="J88" s="64" t="s">
        <v>36</v>
      </c>
      <c r="K88" s="7">
        <v>21</v>
      </c>
      <c r="L88" s="10">
        <v>274396</v>
      </c>
      <c r="M88" s="10">
        <f t="shared" si="27"/>
        <v>274396</v>
      </c>
      <c r="N88" s="14"/>
      <c r="O88" s="14"/>
      <c r="P88" s="47"/>
      <c r="Q88" s="63">
        <f t="shared" si="24"/>
        <v>274396</v>
      </c>
    </row>
    <row r="89" spans="1:17" ht="15.75" customHeight="1" x14ac:dyDescent="0.25">
      <c r="A89" s="60">
        <v>20</v>
      </c>
      <c r="B89" s="62">
        <v>71956000</v>
      </c>
      <c r="C89" s="64" t="s">
        <v>1</v>
      </c>
      <c r="D89" s="64" t="s">
        <v>1</v>
      </c>
      <c r="E89" s="64" t="s">
        <v>54</v>
      </c>
      <c r="F89" s="10" t="s">
        <v>27</v>
      </c>
      <c r="G89" s="62" t="s">
        <v>17</v>
      </c>
      <c r="H89" s="10">
        <v>6960.6</v>
      </c>
      <c r="I89" s="6">
        <v>305</v>
      </c>
      <c r="J89" s="64" t="s">
        <v>18</v>
      </c>
      <c r="K89" s="7" t="s">
        <v>0</v>
      </c>
      <c r="L89" s="10">
        <f>L90+L91</f>
        <v>7519474</v>
      </c>
      <c r="M89" s="10">
        <f>M90+M91</f>
        <v>7519474</v>
      </c>
      <c r="N89" s="14">
        <f t="shared" ref="N89:P89" si="28">N90+N91</f>
        <v>0</v>
      </c>
      <c r="O89" s="14">
        <f t="shared" si="28"/>
        <v>0</v>
      </c>
      <c r="P89" s="47">
        <f t="shared" si="28"/>
        <v>0</v>
      </c>
      <c r="Q89" s="63">
        <f t="shared" si="24"/>
        <v>7519474</v>
      </c>
    </row>
    <row r="90" spans="1:17" ht="15.75" customHeight="1" x14ac:dyDescent="0.25">
      <c r="A90" s="60"/>
      <c r="B90" s="62">
        <v>71956000</v>
      </c>
      <c r="C90" s="64" t="s">
        <v>1</v>
      </c>
      <c r="D90" s="64"/>
      <c r="E90" s="64"/>
      <c r="F90" s="10"/>
      <c r="G90" s="62"/>
      <c r="H90" s="10"/>
      <c r="I90" s="6"/>
      <c r="J90" s="64" t="s">
        <v>37</v>
      </c>
      <c r="K90" s="7" t="s">
        <v>38</v>
      </c>
      <c r="L90" s="10">
        <v>7361050</v>
      </c>
      <c r="M90" s="10">
        <f t="shared" ref="M90:M91" si="29">L90</f>
        <v>7361050</v>
      </c>
      <c r="N90" s="14"/>
      <c r="O90" s="14"/>
      <c r="P90" s="47"/>
      <c r="Q90" s="63">
        <f t="shared" si="24"/>
        <v>7361050</v>
      </c>
    </row>
    <row r="91" spans="1:17" ht="15.75" customHeight="1" x14ac:dyDescent="0.25">
      <c r="A91" s="60"/>
      <c r="B91" s="62">
        <v>71956000</v>
      </c>
      <c r="C91" s="64" t="s">
        <v>1</v>
      </c>
      <c r="D91" s="64"/>
      <c r="E91" s="64"/>
      <c r="F91" s="10"/>
      <c r="G91" s="62"/>
      <c r="H91" s="15"/>
      <c r="I91" s="6"/>
      <c r="J91" s="64" t="s">
        <v>36</v>
      </c>
      <c r="K91" s="7">
        <v>21</v>
      </c>
      <c r="L91" s="10">
        <v>158424</v>
      </c>
      <c r="M91" s="10">
        <f t="shared" si="29"/>
        <v>158424</v>
      </c>
      <c r="N91" s="14"/>
      <c r="O91" s="14"/>
      <c r="P91" s="47"/>
      <c r="Q91" s="63">
        <f t="shared" si="24"/>
        <v>158424</v>
      </c>
    </row>
    <row r="92" spans="1:17" ht="15.75" customHeight="1" x14ac:dyDescent="0.25">
      <c r="A92" s="69">
        <v>21</v>
      </c>
      <c r="B92" s="51">
        <v>71956000</v>
      </c>
      <c r="C92" s="50" t="s">
        <v>1</v>
      </c>
      <c r="D92" s="50" t="s">
        <v>1</v>
      </c>
      <c r="E92" s="50" t="s">
        <v>28</v>
      </c>
      <c r="F92" s="11" t="s">
        <v>50</v>
      </c>
      <c r="G92" s="51" t="s">
        <v>17</v>
      </c>
      <c r="H92" s="10">
        <v>5452.8</v>
      </c>
      <c r="I92" s="6">
        <v>246</v>
      </c>
      <c r="J92" s="50" t="s">
        <v>18</v>
      </c>
      <c r="K92" s="7" t="s">
        <v>0</v>
      </c>
      <c r="L92" s="10">
        <f>L93+L94</f>
        <v>7261711.7300000004</v>
      </c>
      <c r="M92" s="10">
        <f t="shared" ref="M92:P92" si="30">M93+M94</f>
        <v>7261711.7300000004</v>
      </c>
      <c r="N92" s="10">
        <f t="shared" si="30"/>
        <v>0</v>
      </c>
      <c r="O92" s="10">
        <f t="shared" si="30"/>
        <v>0</v>
      </c>
      <c r="P92" s="10">
        <f t="shared" si="30"/>
        <v>0</v>
      </c>
      <c r="Q92" s="54">
        <f t="shared" si="20"/>
        <v>7261711.7300000004</v>
      </c>
    </row>
    <row r="93" spans="1:17" ht="47.25" customHeight="1" x14ac:dyDescent="0.25">
      <c r="A93" s="71"/>
      <c r="B93" s="51">
        <v>71956000</v>
      </c>
      <c r="C93" s="50" t="s">
        <v>1</v>
      </c>
      <c r="D93" s="50"/>
      <c r="E93" s="50"/>
      <c r="F93" s="11"/>
      <c r="G93" s="51"/>
      <c r="H93" s="15"/>
      <c r="I93" s="6"/>
      <c r="J93" s="16" t="s">
        <v>100</v>
      </c>
      <c r="K93" s="18" t="s">
        <v>70</v>
      </c>
      <c r="L93" s="10">
        <v>7109567</v>
      </c>
      <c r="M93" s="10">
        <v>7109567</v>
      </c>
      <c r="N93" s="10"/>
      <c r="O93" s="10"/>
      <c r="P93" s="10"/>
      <c r="Q93" s="54">
        <f t="shared" si="20"/>
        <v>7109567</v>
      </c>
    </row>
    <row r="94" spans="1:17" ht="15.75" customHeight="1" x14ac:dyDescent="0.25">
      <c r="A94" s="70"/>
      <c r="B94" s="51">
        <v>71956000</v>
      </c>
      <c r="C94" s="50" t="s">
        <v>1</v>
      </c>
      <c r="D94" s="50"/>
      <c r="E94" s="50"/>
      <c r="F94" s="10"/>
      <c r="G94" s="51"/>
      <c r="H94" s="15"/>
      <c r="I94" s="6"/>
      <c r="J94" s="50" t="s">
        <v>36</v>
      </c>
      <c r="K94" s="7">
        <v>21</v>
      </c>
      <c r="L94" s="10">
        <f>ROUND(L93*2.14%,2)</f>
        <v>152144.73000000001</v>
      </c>
      <c r="M94" s="10">
        <f>L94</f>
        <v>152144.73000000001</v>
      </c>
      <c r="N94" s="14"/>
      <c r="O94" s="14"/>
      <c r="P94" s="47"/>
      <c r="Q94" s="54">
        <f t="shared" si="20"/>
        <v>152144.73000000001</v>
      </c>
    </row>
    <row r="95" spans="1:17" ht="15.75" customHeight="1" x14ac:dyDescent="0.25">
      <c r="A95" s="56">
        <v>22</v>
      </c>
      <c r="B95" s="57">
        <v>71956000</v>
      </c>
      <c r="C95" s="59" t="s">
        <v>1</v>
      </c>
      <c r="D95" s="59" t="s">
        <v>1</v>
      </c>
      <c r="E95" s="59" t="s">
        <v>28</v>
      </c>
      <c r="F95" s="10" t="s">
        <v>73</v>
      </c>
      <c r="G95" s="57" t="s">
        <v>17</v>
      </c>
      <c r="H95" s="10">
        <v>4922.5</v>
      </c>
      <c r="I95" s="6">
        <v>311</v>
      </c>
      <c r="J95" s="59" t="s">
        <v>18</v>
      </c>
      <c r="K95" s="7" t="s">
        <v>0</v>
      </c>
      <c r="L95" s="10">
        <f>L96+L97</f>
        <v>7261711.7300000004</v>
      </c>
      <c r="M95" s="10">
        <f t="shared" ref="M95:P95" si="31">M96+M97</f>
        <v>7261711.7300000004</v>
      </c>
      <c r="N95" s="14">
        <f t="shared" si="31"/>
        <v>0</v>
      </c>
      <c r="O95" s="14">
        <f t="shared" si="31"/>
        <v>0</v>
      </c>
      <c r="P95" s="47">
        <f t="shared" si="31"/>
        <v>0</v>
      </c>
      <c r="Q95" s="58">
        <f>M95+N95+O95+P95</f>
        <v>7261711.7300000004</v>
      </c>
    </row>
    <row r="96" spans="1:17" ht="47.25" customHeight="1" x14ac:dyDescent="0.25">
      <c r="A96" s="56"/>
      <c r="B96" s="57">
        <v>71956000</v>
      </c>
      <c r="C96" s="59" t="s">
        <v>1</v>
      </c>
      <c r="D96" s="59"/>
      <c r="E96" s="59"/>
      <c r="F96" s="10"/>
      <c r="G96" s="57"/>
      <c r="H96" s="15"/>
      <c r="I96" s="6"/>
      <c r="J96" s="59" t="s">
        <v>100</v>
      </c>
      <c r="K96" s="7" t="s">
        <v>70</v>
      </c>
      <c r="L96" s="10">
        <v>7109567</v>
      </c>
      <c r="M96" s="10">
        <f>L96</f>
        <v>7109567</v>
      </c>
      <c r="N96" s="14"/>
      <c r="O96" s="14"/>
      <c r="P96" s="47"/>
      <c r="Q96" s="58">
        <f>M96+N96+O96+P96</f>
        <v>7109567</v>
      </c>
    </row>
    <row r="97" spans="1:17" ht="15.75" customHeight="1" x14ac:dyDescent="0.25">
      <c r="A97" s="65"/>
      <c r="B97" s="66">
        <v>71956000</v>
      </c>
      <c r="C97" s="67" t="s">
        <v>1</v>
      </c>
      <c r="D97" s="67"/>
      <c r="E97" s="67"/>
      <c r="F97" s="10"/>
      <c r="G97" s="66"/>
      <c r="H97" s="15"/>
      <c r="I97" s="6"/>
      <c r="J97" s="67" t="s">
        <v>36</v>
      </c>
      <c r="K97" s="7">
        <v>21</v>
      </c>
      <c r="L97" s="10">
        <f>ROUND(L96*2.14%,2)</f>
        <v>152144.73000000001</v>
      </c>
      <c r="M97" s="10">
        <f>L97</f>
        <v>152144.73000000001</v>
      </c>
      <c r="N97" s="14"/>
      <c r="O97" s="14"/>
      <c r="P97" s="47"/>
      <c r="Q97" s="68">
        <f>M97+N97+O97+P97</f>
        <v>152144.73000000001</v>
      </c>
    </row>
    <row r="98" spans="1:17" ht="15.75" customHeight="1" x14ac:dyDescent="0.25">
      <c r="A98" s="69">
        <v>23</v>
      </c>
      <c r="B98" s="51">
        <v>71956000</v>
      </c>
      <c r="C98" s="50" t="s">
        <v>1</v>
      </c>
      <c r="D98" s="50" t="s">
        <v>1</v>
      </c>
      <c r="E98" s="50" t="s">
        <v>28</v>
      </c>
      <c r="F98" s="11" t="s">
        <v>59</v>
      </c>
      <c r="G98" s="51" t="s">
        <v>17</v>
      </c>
      <c r="H98" s="10">
        <v>4861.3</v>
      </c>
      <c r="I98" s="6">
        <v>243</v>
      </c>
      <c r="J98" s="50" t="s">
        <v>18</v>
      </c>
      <c r="K98" s="7" t="s">
        <v>0</v>
      </c>
      <c r="L98" s="10">
        <f>L99+L100</f>
        <v>2002371.97</v>
      </c>
      <c r="M98" s="10">
        <f t="shared" ref="M98:P98" si="32">M99+M100</f>
        <v>2002371.97</v>
      </c>
      <c r="N98" s="10">
        <f t="shared" si="32"/>
        <v>0</v>
      </c>
      <c r="O98" s="10">
        <f t="shared" si="32"/>
        <v>0</v>
      </c>
      <c r="P98" s="10">
        <f t="shared" si="32"/>
        <v>0</v>
      </c>
      <c r="Q98" s="54">
        <f t="shared" si="20"/>
        <v>2002371.97</v>
      </c>
    </row>
    <row r="99" spans="1:17" ht="15.75" customHeight="1" x14ac:dyDescent="0.25">
      <c r="A99" s="71"/>
      <c r="B99" s="51">
        <v>71956000</v>
      </c>
      <c r="C99" s="50" t="s">
        <v>1</v>
      </c>
      <c r="D99" s="50"/>
      <c r="E99" s="50"/>
      <c r="F99" s="11"/>
      <c r="G99" s="51"/>
      <c r="H99" s="15"/>
      <c r="I99" s="6"/>
      <c r="J99" s="50" t="s">
        <v>37</v>
      </c>
      <c r="K99" s="12" t="s">
        <v>38</v>
      </c>
      <c r="L99" s="10">
        <v>1960419</v>
      </c>
      <c r="M99" s="10">
        <v>1960419</v>
      </c>
      <c r="N99" s="10"/>
      <c r="O99" s="10"/>
      <c r="P99" s="10"/>
      <c r="Q99" s="54">
        <f t="shared" si="20"/>
        <v>1960419</v>
      </c>
    </row>
    <row r="100" spans="1:17" ht="15.75" customHeight="1" x14ac:dyDescent="0.25">
      <c r="A100" s="70"/>
      <c r="B100" s="51">
        <v>71956000</v>
      </c>
      <c r="C100" s="50" t="s">
        <v>1</v>
      </c>
      <c r="D100" s="50"/>
      <c r="E100" s="50"/>
      <c r="F100" s="10"/>
      <c r="G100" s="51"/>
      <c r="H100" s="15"/>
      <c r="I100" s="6"/>
      <c r="J100" s="50" t="s">
        <v>36</v>
      </c>
      <c r="K100" s="7">
        <v>21</v>
      </c>
      <c r="L100" s="10">
        <f>ROUND(L99*2.14%,2)</f>
        <v>41952.97</v>
      </c>
      <c r="M100" s="10">
        <f>L100</f>
        <v>41952.97</v>
      </c>
      <c r="N100" s="14"/>
      <c r="O100" s="14"/>
      <c r="P100" s="47"/>
      <c r="Q100" s="54">
        <f t="shared" si="20"/>
        <v>41952.97</v>
      </c>
    </row>
    <row r="101" spans="1:17" ht="15.75" customHeight="1" x14ac:dyDescent="0.25">
      <c r="A101" s="69">
        <v>24</v>
      </c>
      <c r="B101" s="51">
        <v>71956000</v>
      </c>
      <c r="C101" s="50" t="s">
        <v>1</v>
      </c>
      <c r="D101" s="50" t="s">
        <v>1</v>
      </c>
      <c r="E101" s="50" t="s">
        <v>28</v>
      </c>
      <c r="F101" s="6" t="s">
        <v>114</v>
      </c>
      <c r="G101" s="51" t="s">
        <v>17</v>
      </c>
      <c r="H101" s="10">
        <v>5375.6</v>
      </c>
      <c r="I101" s="6">
        <v>281</v>
      </c>
      <c r="J101" s="50" t="s">
        <v>18</v>
      </c>
      <c r="K101" s="7" t="s">
        <v>0</v>
      </c>
      <c r="L101" s="10">
        <f>L102+L103</f>
        <v>2855487.12</v>
      </c>
      <c r="M101" s="10">
        <f t="shared" ref="M101:P101" si="33">M102+M103</f>
        <v>2855487.12</v>
      </c>
      <c r="N101" s="10">
        <f t="shared" si="33"/>
        <v>0</v>
      </c>
      <c r="O101" s="10">
        <f t="shared" si="33"/>
        <v>0</v>
      </c>
      <c r="P101" s="10">
        <f t="shared" si="33"/>
        <v>0</v>
      </c>
      <c r="Q101" s="54">
        <f t="shared" si="20"/>
        <v>2855487.12</v>
      </c>
    </row>
    <row r="102" spans="1:17" ht="15.75" customHeight="1" x14ac:dyDescent="0.25">
      <c r="A102" s="71"/>
      <c r="B102" s="51">
        <v>71956000</v>
      </c>
      <c r="C102" s="50" t="s">
        <v>1</v>
      </c>
      <c r="D102" s="50"/>
      <c r="E102" s="50"/>
      <c r="F102" s="11"/>
      <c r="G102" s="51"/>
      <c r="H102" s="15"/>
      <c r="I102" s="6"/>
      <c r="J102" s="50" t="s">
        <v>37</v>
      </c>
      <c r="K102" s="12" t="s">
        <v>38</v>
      </c>
      <c r="L102" s="10">
        <v>2795660</v>
      </c>
      <c r="M102" s="10">
        <v>2795660</v>
      </c>
      <c r="N102" s="10"/>
      <c r="O102" s="10"/>
      <c r="P102" s="10"/>
      <c r="Q102" s="54">
        <f t="shared" si="20"/>
        <v>2795660</v>
      </c>
    </row>
    <row r="103" spans="1:17" ht="15.75" customHeight="1" x14ac:dyDescent="0.25">
      <c r="A103" s="70"/>
      <c r="B103" s="51">
        <v>71956000</v>
      </c>
      <c r="C103" s="50" t="s">
        <v>1</v>
      </c>
      <c r="D103" s="50"/>
      <c r="E103" s="50"/>
      <c r="F103" s="10"/>
      <c r="G103" s="51"/>
      <c r="H103" s="15"/>
      <c r="I103" s="6"/>
      <c r="J103" s="50" t="s">
        <v>36</v>
      </c>
      <c r="K103" s="7">
        <v>21</v>
      </c>
      <c r="L103" s="10">
        <f>ROUND(L102*2.14%,2)</f>
        <v>59827.12</v>
      </c>
      <c r="M103" s="10">
        <f>L103</f>
        <v>59827.12</v>
      </c>
      <c r="N103" s="14"/>
      <c r="O103" s="14"/>
      <c r="P103" s="47"/>
      <c r="Q103" s="54">
        <f t="shared" si="20"/>
        <v>59827.12</v>
      </c>
    </row>
    <row r="104" spans="1:17" ht="15.75" customHeight="1" x14ac:dyDescent="0.25">
      <c r="A104" s="60">
        <v>25</v>
      </c>
      <c r="B104" s="62">
        <v>71956000</v>
      </c>
      <c r="C104" s="64" t="s">
        <v>1</v>
      </c>
      <c r="D104" s="64" t="s">
        <v>1</v>
      </c>
      <c r="E104" s="64" t="s">
        <v>28</v>
      </c>
      <c r="F104" s="10" t="s">
        <v>27</v>
      </c>
      <c r="G104" s="62" t="s">
        <v>17</v>
      </c>
      <c r="H104" s="10">
        <v>7142.9</v>
      </c>
      <c r="I104" s="6">
        <v>325</v>
      </c>
      <c r="J104" s="64" t="s">
        <v>18</v>
      </c>
      <c r="K104" s="7" t="s">
        <v>0</v>
      </c>
      <c r="L104" s="10">
        <f>L105+L106</f>
        <v>9544836.9399999995</v>
      </c>
      <c r="M104" s="10">
        <f>M105+M106</f>
        <v>9544836.9399999995</v>
      </c>
      <c r="N104" s="10">
        <f t="shared" ref="N104:P104" si="34">N105+N106</f>
        <v>0</v>
      </c>
      <c r="O104" s="10">
        <f t="shared" si="34"/>
        <v>0</v>
      </c>
      <c r="P104" s="10">
        <f t="shared" si="34"/>
        <v>0</v>
      </c>
      <c r="Q104" s="63">
        <f t="shared" ref="Q104:Q110" si="35">M104+N104+O104+P104</f>
        <v>9544836.9399999995</v>
      </c>
    </row>
    <row r="105" spans="1:17" ht="15.75" customHeight="1" x14ac:dyDescent="0.25">
      <c r="A105" s="60"/>
      <c r="B105" s="62">
        <v>71956000</v>
      </c>
      <c r="C105" s="64" t="s">
        <v>1</v>
      </c>
      <c r="D105" s="64"/>
      <c r="E105" s="64"/>
      <c r="F105" s="10"/>
      <c r="G105" s="62"/>
      <c r="H105" s="15"/>
      <c r="I105" s="6"/>
      <c r="J105" s="64" t="s">
        <v>34</v>
      </c>
      <c r="K105" s="7" t="s">
        <v>35</v>
      </c>
      <c r="L105" s="10">
        <v>9344857</v>
      </c>
      <c r="M105" s="10">
        <f>L105</f>
        <v>9344857</v>
      </c>
      <c r="N105" s="14"/>
      <c r="O105" s="14"/>
      <c r="P105" s="47"/>
      <c r="Q105" s="63">
        <f t="shared" si="35"/>
        <v>9344857</v>
      </c>
    </row>
    <row r="106" spans="1:17" ht="15.75" customHeight="1" x14ac:dyDescent="0.25">
      <c r="A106" s="60"/>
      <c r="B106" s="62">
        <v>71956000</v>
      </c>
      <c r="C106" s="64" t="s">
        <v>1</v>
      </c>
      <c r="D106" s="64"/>
      <c r="E106" s="64"/>
      <c r="F106" s="10"/>
      <c r="G106" s="62"/>
      <c r="H106" s="15"/>
      <c r="I106" s="6"/>
      <c r="J106" s="64" t="s">
        <v>36</v>
      </c>
      <c r="K106" s="7">
        <v>21</v>
      </c>
      <c r="L106" s="10">
        <f>ROUND(L105*2.14%,2)</f>
        <v>199979.94</v>
      </c>
      <c r="M106" s="10">
        <f>L106</f>
        <v>199979.94</v>
      </c>
      <c r="N106" s="14"/>
      <c r="O106" s="14"/>
      <c r="P106" s="47"/>
      <c r="Q106" s="63">
        <f t="shared" si="35"/>
        <v>199979.94</v>
      </c>
    </row>
    <row r="107" spans="1:17" ht="15.75" customHeight="1" x14ac:dyDescent="0.25">
      <c r="A107" s="75">
        <v>26</v>
      </c>
      <c r="B107" s="53">
        <v>71956000</v>
      </c>
      <c r="C107" s="55" t="s">
        <v>1</v>
      </c>
      <c r="D107" s="55" t="s">
        <v>1</v>
      </c>
      <c r="E107" s="55" t="s">
        <v>29</v>
      </c>
      <c r="F107" s="38" t="s">
        <v>108</v>
      </c>
      <c r="G107" s="53" t="s">
        <v>17</v>
      </c>
      <c r="H107" s="38">
        <v>1887</v>
      </c>
      <c r="I107" s="34">
        <v>65</v>
      </c>
      <c r="J107" s="55" t="s">
        <v>18</v>
      </c>
      <c r="K107" s="36" t="s">
        <v>0</v>
      </c>
      <c r="L107" s="38">
        <f>L108+L109</f>
        <v>2590649</v>
      </c>
      <c r="M107" s="38">
        <f>M108+M109</f>
        <v>2590649</v>
      </c>
      <c r="N107" s="38">
        <f t="shared" ref="N107:P107" si="36">N108+N109</f>
        <v>0</v>
      </c>
      <c r="O107" s="38">
        <f t="shared" si="36"/>
        <v>0</v>
      </c>
      <c r="P107" s="38">
        <f t="shared" si="36"/>
        <v>0</v>
      </c>
      <c r="Q107" s="33">
        <f t="shared" si="35"/>
        <v>2590649</v>
      </c>
    </row>
    <row r="108" spans="1:17" ht="15.75" customHeight="1" x14ac:dyDescent="0.25">
      <c r="A108" s="76"/>
      <c r="B108" s="53">
        <v>71956000</v>
      </c>
      <c r="C108" s="55" t="s">
        <v>1</v>
      </c>
      <c r="D108" s="55"/>
      <c r="E108" s="55"/>
      <c r="F108" s="38"/>
      <c r="G108" s="53"/>
      <c r="H108" s="38"/>
      <c r="I108" s="34"/>
      <c r="J108" s="55" t="s">
        <v>36</v>
      </c>
      <c r="K108" s="36" t="s">
        <v>71</v>
      </c>
      <c r="L108" s="38">
        <v>54279</v>
      </c>
      <c r="M108" s="38">
        <f>L108</f>
        <v>54279</v>
      </c>
      <c r="N108" s="39"/>
      <c r="O108" s="39"/>
      <c r="P108" s="46"/>
      <c r="Q108" s="33">
        <f t="shared" si="35"/>
        <v>54279</v>
      </c>
    </row>
    <row r="109" spans="1:17" ht="15.75" customHeight="1" x14ac:dyDescent="0.25">
      <c r="A109" s="77"/>
      <c r="B109" s="53">
        <v>71956000</v>
      </c>
      <c r="C109" s="55" t="s">
        <v>1</v>
      </c>
      <c r="D109" s="55"/>
      <c r="E109" s="55"/>
      <c r="F109" s="38"/>
      <c r="G109" s="53"/>
      <c r="H109" s="38"/>
      <c r="I109" s="34"/>
      <c r="J109" s="55" t="s">
        <v>34</v>
      </c>
      <c r="K109" s="36" t="s">
        <v>35</v>
      </c>
      <c r="L109" s="38">
        <v>2536370</v>
      </c>
      <c r="M109" s="38">
        <f>L109</f>
        <v>2536370</v>
      </c>
      <c r="N109" s="39"/>
      <c r="O109" s="39"/>
      <c r="P109" s="46"/>
      <c r="Q109" s="33">
        <f t="shared" si="35"/>
        <v>2536370</v>
      </c>
    </row>
    <row r="110" spans="1:17" ht="15.75" customHeight="1" x14ac:dyDescent="0.25">
      <c r="A110" s="75">
        <v>27</v>
      </c>
      <c r="B110" s="53">
        <v>71956000</v>
      </c>
      <c r="C110" s="55" t="s">
        <v>1</v>
      </c>
      <c r="D110" s="55" t="s">
        <v>1</v>
      </c>
      <c r="E110" s="55" t="s">
        <v>29</v>
      </c>
      <c r="F110" s="38" t="s">
        <v>109</v>
      </c>
      <c r="G110" s="53" t="s">
        <v>17</v>
      </c>
      <c r="H110" s="38">
        <v>958.2</v>
      </c>
      <c r="I110" s="34">
        <v>35</v>
      </c>
      <c r="J110" s="55" t="s">
        <v>18</v>
      </c>
      <c r="K110" s="36" t="s">
        <v>0</v>
      </c>
      <c r="L110" s="38">
        <f>L111+L112</f>
        <v>2486295</v>
      </c>
      <c r="M110" s="38">
        <f>M111+M112</f>
        <v>2486295</v>
      </c>
      <c r="N110" s="38">
        <f t="shared" ref="N110:P110" si="37">N111+N112</f>
        <v>0</v>
      </c>
      <c r="O110" s="38">
        <f t="shared" si="37"/>
        <v>0</v>
      </c>
      <c r="P110" s="38">
        <f t="shared" si="37"/>
        <v>0</v>
      </c>
      <c r="Q110" s="33">
        <f t="shared" si="35"/>
        <v>2486295</v>
      </c>
    </row>
    <row r="111" spans="1:17" ht="15.75" customHeight="1" x14ac:dyDescent="0.25">
      <c r="A111" s="76"/>
      <c r="B111" s="53">
        <v>71956000</v>
      </c>
      <c r="C111" s="55" t="s">
        <v>1</v>
      </c>
      <c r="D111" s="55"/>
      <c r="E111" s="55"/>
      <c r="F111" s="38"/>
      <c r="G111" s="53"/>
      <c r="H111" s="38"/>
      <c r="I111" s="34"/>
      <c r="J111" s="55" t="s">
        <v>36</v>
      </c>
      <c r="K111" s="36">
        <v>21</v>
      </c>
      <c r="L111" s="38">
        <v>52092</v>
      </c>
      <c r="M111" s="38">
        <f>L111</f>
        <v>52092</v>
      </c>
      <c r="N111" s="39"/>
      <c r="O111" s="39"/>
      <c r="P111" s="46"/>
      <c r="Q111" s="33">
        <f t="shared" si="20"/>
        <v>52092</v>
      </c>
    </row>
    <row r="112" spans="1:17" ht="15.75" customHeight="1" x14ac:dyDescent="0.25">
      <c r="A112" s="77"/>
      <c r="B112" s="53">
        <v>71956000</v>
      </c>
      <c r="C112" s="55" t="s">
        <v>1</v>
      </c>
      <c r="D112" s="55"/>
      <c r="E112" s="55"/>
      <c r="F112" s="38"/>
      <c r="G112" s="53"/>
      <c r="H112" s="38"/>
      <c r="I112" s="34"/>
      <c r="J112" s="55" t="s">
        <v>34</v>
      </c>
      <c r="K112" s="36">
        <v>10</v>
      </c>
      <c r="L112" s="38">
        <v>2434203</v>
      </c>
      <c r="M112" s="38">
        <f>L112</f>
        <v>2434203</v>
      </c>
      <c r="N112" s="39"/>
      <c r="O112" s="39"/>
      <c r="P112" s="46"/>
      <c r="Q112" s="33">
        <f t="shared" si="20"/>
        <v>2434203</v>
      </c>
    </row>
    <row r="113" spans="1:17" ht="15.75" customHeight="1" x14ac:dyDescent="0.25">
      <c r="A113" s="52">
        <v>28</v>
      </c>
      <c r="B113" s="53">
        <v>71956000</v>
      </c>
      <c r="C113" s="55" t="s">
        <v>1</v>
      </c>
      <c r="D113" s="55" t="s">
        <v>1</v>
      </c>
      <c r="E113" s="55" t="s">
        <v>29</v>
      </c>
      <c r="F113" s="38" t="s">
        <v>110</v>
      </c>
      <c r="G113" s="53" t="s">
        <v>17</v>
      </c>
      <c r="H113" s="38">
        <v>817.8</v>
      </c>
      <c r="I113" s="34">
        <v>34</v>
      </c>
      <c r="J113" s="55" t="s">
        <v>18</v>
      </c>
      <c r="K113" s="36" t="s">
        <v>0</v>
      </c>
      <c r="L113" s="38">
        <f>L114+L115</f>
        <v>2627980</v>
      </c>
      <c r="M113" s="38">
        <f>M114+M115</f>
        <v>2627980</v>
      </c>
      <c r="N113" s="38">
        <f t="shared" ref="N113:P113" si="38">N114+N115</f>
        <v>0</v>
      </c>
      <c r="O113" s="38">
        <f t="shared" si="38"/>
        <v>0</v>
      </c>
      <c r="P113" s="38">
        <f t="shared" si="38"/>
        <v>0</v>
      </c>
      <c r="Q113" s="33">
        <f>M113+N113+O113+P113</f>
        <v>2627980</v>
      </c>
    </row>
    <row r="114" spans="1:17" ht="15.75" customHeight="1" x14ac:dyDescent="0.25">
      <c r="A114" s="52"/>
      <c r="B114" s="53">
        <v>71956000</v>
      </c>
      <c r="C114" s="55" t="s">
        <v>1</v>
      </c>
      <c r="D114" s="55"/>
      <c r="E114" s="55"/>
      <c r="F114" s="38"/>
      <c r="G114" s="53"/>
      <c r="H114" s="35"/>
      <c r="I114" s="34"/>
      <c r="J114" s="55" t="s">
        <v>36</v>
      </c>
      <c r="K114" s="36">
        <v>21</v>
      </c>
      <c r="L114" s="38">
        <v>55061</v>
      </c>
      <c r="M114" s="38">
        <f>L114</f>
        <v>55061</v>
      </c>
      <c r="N114" s="39"/>
      <c r="O114" s="39"/>
      <c r="P114" s="46"/>
      <c r="Q114" s="33">
        <f>M114+N114+O114+P114</f>
        <v>55061</v>
      </c>
    </row>
    <row r="115" spans="1:17" ht="15.75" customHeight="1" x14ac:dyDescent="0.25">
      <c r="A115" s="52"/>
      <c r="B115" s="53">
        <v>71956000</v>
      </c>
      <c r="C115" s="55" t="s">
        <v>1</v>
      </c>
      <c r="D115" s="55"/>
      <c r="E115" s="55"/>
      <c r="F115" s="38"/>
      <c r="G115" s="53"/>
      <c r="H115" s="35"/>
      <c r="I115" s="34"/>
      <c r="J115" s="55" t="s">
        <v>34</v>
      </c>
      <c r="K115" s="36">
        <v>10</v>
      </c>
      <c r="L115" s="38">
        <v>2572919</v>
      </c>
      <c r="M115" s="38">
        <f>L115</f>
        <v>2572919</v>
      </c>
      <c r="N115" s="39"/>
      <c r="O115" s="39"/>
      <c r="P115" s="46"/>
      <c r="Q115" s="33">
        <f>M115+N115+O115+P115</f>
        <v>2572919</v>
      </c>
    </row>
    <row r="116" spans="1:17" ht="15.75" customHeight="1" x14ac:dyDescent="0.25">
      <c r="A116" s="69">
        <v>29</v>
      </c>
      <c r="B116" s="51">
        <v>71956000</v>
      </c>
      <c r="C116" s="50" t="s">
        <v>1</v>
      </c>
      <c r="D116" s="50" t="s">
        <v>1</v>
      </c>
      <c r="E116" s="50" t="s">
        <v>85</v>
      </c>
      <c r="F116" s="6">
        <v>4</v>
      </c>
      <c r="G116" s="51" t="s">
        <v>17</v>
      </c>
      <c r="H116" s="10">
        <v>4886.7</v>
      </c>
      <c r="I116" s="6">
        <v>229</v>
      </c>
      <c r="J116" s="50" t="s">
        <v>18</v>
      </c>
      <c r="K116" s="7" t="s">
        <v>0</v>
      </c>
      <c r="L116" s="10">
        <f>L117+L118+L119</f>
        <v>7181670.7400000002</v>
      </c>
      <c r="M116" s="10">
        <f t="shared" ref="M116:P116" si="39">M117+M118+M119</f>
        <v>7181670.7400000002</v>
      </c>
      <c r="N116" s="10">
        <f t="shared" si="39"/>
        <v>0</v>
      </c>
      <c r="O116" s="10">
        <f t="shared" si="39"/>
        <v>0</v>
      </c>
      <c r="P116" s="10">
        <f t="shared" si="39"/>
        <v>0</v>
      </c>
      <c r="Q116" s="54">
        <f t="shared" si="20"/>
        <v>7181670.7400000002</v>
      </c>
    </row>
    <row r="117" spans="1:17" ht="15.75" customHeight="1" x14ac:dyDescent="0.25">
      <c r="A117" s="71"/>
      <c r="B117" s="51">
        <v>71956000</v>
      </c>
      <c r="C117" s="50" t="s">
        <v>1</v>
      </c>
      <c r="D117" s="50"/>
      <c r="E117" s="50"/>
      <c r="F117" s="11"/>
      <c r="G117" s="51"/>
      <c r="H117" s="15"/>
      <c r="I117" s="6"/>
      <c r="J117" s="50" t="s">
        <v>37</v>
      </c>
      <c r="K117" s="12" t="s">
        <v>38</v>
      </c>
      <c r="L117" s="10">
        <v>2727353</v>
      </c>
      <c r="M117" s="10">
        <v>2727353</v>
      </c>
      <c r="N117" s="10"/>
      <c r="O117" s="10"/>
      <c r="P117" s="10"/>
      <c r="Q117" s="54">
        <f t="shared" si="20"/>
        <v>2727353</v>
      </c>
    </row>
    <row r="118" spans="1:17" ht="15.75" customHeight="1" x14ac:dyDescent="0.25">
      <c r="A118" s="71"/>
      <c r="B118" s="51">
        <v>71956000</v>
      </c>
      <c r="C118" s="50" t="s">
        <v>1</v>
      </c>
      <c r="D118" s="50"/>
      <c r="E118" s="50"/>
      <c r="F118" s="11"/>
      <c r="G118" s="51"/>
      <c r="H118" s="15"/>
      <c r="I118" s="6"/>
      <c r="J118" s="50" t="s">
        <v>34</v>
      </c>
      <c r="K118" s="18" t="s">
        <v>35</v>
      </c>
      <c r="L118" s="10">
        <v>4303850</v>
      </c>
      <c r="M118" s="10">
        <v>4303850</v>
      </c>
      <c r="N118" s="10"/>
      <c r="O118" s="10"/>
      <c r="P118" s="10"/>
      <c r="Q118" s="54">
        <f t="shared" si="20"/>
        <v>4303850</v>
      </c>
    </row>
    <row r="119" spans="1:17" ht="15.75" customHeight="1" x14ac:dyDescent="0.25">
      <c r="A119" s="70"/>
      <c r="B119" s="51">
        <v>71956000</v>
      </c>
      <c r="C119" s="50" t="s">
        <v>1</v>
      </c>
      <c r="D119" s="50"/>
      <c r="E119" s="50"/>
      <c r="F119" s="10"/>
      <c r="G119" s="51"/>
      <c r="H119" s="15"/>
      <c r="I119" s="6"/>
      <c r="J119" s="50" t="s">
        <v>36</v>
      </c>
      <c r="K119" s="7">
        <v>21</v>
      </c>
      <c r="L119" s="10">
        <f>ROUND((L118+L117)*2.14%,2)</f>
        <v>150467.74</v>
      </c>
      <c r="M119" s="10">
        <f>L119</f>
        <v>150467.74</v>
      </c>
      <c r="N119" s="14"/>
      <c r="O119" s="14"/>
      <c r="P119" s="47"/>
      <c r="Q119" s="54">
        <f t="shared" si="20"/>
        <v>150467.74</v>
      </c>
    </row>
    <row r="120" spans="1:17" ht="15.75" customHeight="1" x14ac:dyDescent="0.25">
      <c r="A120" s="60">
        <v>30</v>
      </c>
      <c r="B120" s="62">
        <v>71956000</v>
      </c>
      <c r="C120" s="64" t="s">
        <v>1</v>
      </c>
      <c r="D120" s="64" t="s">
        <v>1</v>
      </c>
      <c r="E120" s="64" t="s">
        <v>30</v>
      </c>
      <c r="F120" s="10" t="s">
        <v>31</v>
      </c>
      <c r="G120" s="62" t="s">
        <v>17</v>
      </c>
      <c r="H120" s="10">
        <v>1023</v>
      </c>
      <c r="I120" s="6">
        <v>41</v>
      </c>
      <c r="J120" s="64" t="s">
        <v>18</v>
      </c>
      <c r="K120" s="7" t="s">
        <v>0</v>
      </c>
      <c r="L120" s="10">
        <f>L121+L122+L123</f>
        <v>2071454</v>
      </c>
      <c r="M120" s="10">
        <f>M121+M122+M123</f>
        <v>2071454</v>
      </c>
      <c r="N120" s="14">
        <f t="shared" ref="N120:P120" si="40">N121+N122+N123</f>
        <v>0</v>
      </c>
      <c r="O120" s="14">
        <f t="shared" si="40"/>
        <v>0</v>
      </c>
      <c r="P120" s="47">
        <f t="shared" si="40"/>
        <v>0</v>
      </c>
      <c r="Q120" s="63">
        <f>M120+N120+O120+P120</f>
        <v>2071454</v>
      </c>
    </row>
    <row r="121" spans="1:17" ht="15.75" customHeight="1" x14ac:dyDescent="0.25">
      <c r="A121" s="60"/>
      <c r="B121" s="62">
        <v>71956000</v>
      </c>
      <c r="C121" s="64" t="s">
        <v>1</v>
      </c>
      <c r="D121" s="64"/>
      <c r="E121" s="64"/>
      <c r="F121" s="10"/>
      <c r="G121" s="62"/>
      <c r="H121" s="10"/>
      <c r="I121" s="6"/>
      <c r="J121" s="64" t="s">
        <v>37</v>
      </c>
      <c r="K121" s="7" t="s">
        <v>38</v>
      </c>
      <c r="L121" s="10">
        <v>935086</v>
      </c>
      <c r="M121" s="10">
        <f>L121</f>
        <v>935086</v>
      </c>
      <c r="N121" s="14"/>
      <c r="O121" s="14"/>
      <c r="P121" s="47"/>
      <c r="Q121" s="63">
        <f>M121+N121+O121+P121</f>
        <v>935086</v>
      </c>
    </row>
    <row r="122" spans="1:17" ht="15.75" customHeight="1" x14ac:dyDescent="0.25">
      <c r="A122" s="60"/>
      <c r="B122" s="62">
        <v>71956000</v>
      </c>
      <c r="C122" s="64" t="s">
        <v>1</v>
      </c>
      <c r="D122" s="64"/>
      <c r="E122" s="64"/>
      <c r="F122" s="10"/>
      <c r="G122" s="62"/>
      <c r="H122" s="10"/>
      <c r="I122" s="6"/>
      <c r="J122" s="64" t="s">
        <v>34</v>
      </c>
      <c r="K122" s="7" t="s">
        <v>35</v>
      </c>
      <c r="L122" s="10">
        <v>1092875</v>
      </c>
      <c r="M122" s="10">
        <f>L122</f>
        <v>1092875</v>
      </c>
      <c r="N122" s="14"/>
      <c r="O122" s="14"/>
      <c r="P122" s="47"/>
      <c r="Q122" s="63">
        <f>M122+N122+O122+P122</f>
        <v>1092875</v>
      </c>
    </row>
    <row r="123" spans="1:17" ht="15.75" customHeight="1" x14ac:dyDescent="0.25">
      <c r="A123" s="61"/>
      <c r="B123" s="62">
        <v>71956000</v>
      </c>
      <c r="C123" s="64" t="s">
        <v>1</v>
      </c>
      <c r="D123" s="64"/>
      <c r="E123" s="64"/>
      <c r="F123" s="10"/>
      <c r="G123" s="62"/>
      <c r="H123" s="10"/>
      <c r="I123" s="6"/>
      <c r="J123" s="64" t="s">
        <v>36</v>
      </c>
      <c r="K123" s="7">
        <v>21</v>
      </c>
      <c r="L123" s="10">
        <v>43493</v>
      </c>
      <c r="M123" s="10">
        <f>L123</f>
        <v>43493</v>
      </c>
      <c r="N123" s="14"/>
      <c r="O123" s="14"/>
      <c r="P123" s="47"/>
      <c r="Q123" s="63">
        <f t="shared" si="20"/>
        <v>43493</v>
      </c>
    </row>
    <row r="124" spans="1:17" ht="15.75" customHeight="1" x14ac:dyDescent="0.25">
      <c r="A124" s="69">
        <v>31</v>
      </c>
      <c r="B124" s="51">
        <v>71956000</v>
      </c>
      <c r="C124" s="50" t="s">
        <v>1</v>
      </c>
      <c r="D124" s="50" t="s">
        <v>1</v>
      </c>
      <c r="E124" s="50" t="s">
        <v>86</v>
      </c>
      <c r="F124" s="6" t="s">
        <v>60</v>
      </c>
      <c r="G124" s="51" t="s">
        <v>17</v>
      </c>
      <c r="H124" s="10">
        <v>3606.9</v>
      </c>
      <c r="I124" s="6">
        <v>119</v>
      </c>
      <c r="J124" s="50" t="s">
        <v>18</v>
      </c>
      <c r="K124" s="7" t="s">
        <v>0</v>
      </c>
      <c r="L124" s="10">
        <f>L125+L126</f>
        <v>4469888.47</v>
      </c>
      <c r="M124" s="10">
        <f t="shared" ref="M124:P124" si="41">M125+M126</f>
        <v>4469888.47</v>
      </c>
      <c r="N124" s="10">
        <f t="shared" si="41"/>
        <v>0</v>
      </c>
      <c r="O124" s="10">
        <f t="shared" si="41"/>
        <v>0</v>
      </c>
      <c r="P124" s="10">
        <f t="shared" si="41"/>
        <v>0</v>
      </c>
      <c r="Q124" s="54">
        <f t="shared" si="20"/>
        <v>4469888.47</v>
      </c>
    </row>
    <row r="125" spans="1:17" ht="15.75" customHeight="1" x14ac:dyDescent="0.25">
      <c r="A125" s="71"/>
      <c r="B125" s="51">
        <v>71956000</v>
      </c>
      <c r="C125" s="50" t="s">
        <v>1</v>
      </c>
      <c r="D125" s="50"/>
      <c r="E125" s="50"/>
      <c r="F125" s="11"/>
      <c r="G125" s="51"/>
      <c r="H125" s="15"/>
      <c r="I125" s="6"/>
      <c r="J125" s="50" t="s">
        <v>37</v>
      </c>
      <c r="K125" s="12" t="s">
        <v>38</v>
      </c>
      <c r="L125" s="10">
        <v>4376237</v>
      </c>
      <c r="M125" s="10">
        <v>4376237</v>
      </c>
      <c r="N125" s="10"/>
      <c r="O125" s="10"/>
      <c r="P125" s="10"/>
      <c r="Q125" s="54">
        <f t="shared" si="20"/>
        <v>4376237</v>
      </c>
    </row>
    <row r="126" spans="1:17" ht="15.75" customHeight="1" x14ac:dyDescent="0.25">
      <c r="A126" s="70"/>
      <c r="B126" s="51">
        <v>71956000</v>
      </c>
      <c r="C126" s="50" t="s">
        <v>1</v>
      </c>
      <c r="D126" s="50"/>
      <c r="E126" s="50"/>
      <c r="F126" s="10"/>
      <c r="G126" s="51"/>
      <c r="H126" s="15"/>
      <c r="I126" s="6"/>
      <c r="J126" s="50" t="s">
        <v>36</v>
      </c>
      <c r="K126" s="7">
        <v>21</v>
      </c>
      <c r="L126" s="10">
        <f>ROUND(L125*2.14%,2)</f>
        <v>93651.47</v>
      </c>
      <c r="M126" s="10">
        <f>L126</f>
        <v>93651.47</v>
      </c>
      <c r="N126" s="14"/>
      <c r="O126" s="14"/>
      <c r="P126" s="47"/>
      <c r="Q126" s="54">
        <f t="shared" si="20"/>
        <v>93651.47</v>
      </c>
    </row>
    <row r="127" spans="1:17" ht="15.75" customHeight="1" x14ac:dyDescent="0.25">
      <c r="A127" s="60">
        <v>32</v>
      </c>
      <c r="B127" s="62">
        <v>71956000</v>
      </c>
      <c r="C127" s="64" t="s">
        <v>1</v>
      </c>
      <c r="D127" s="64" t="s">
        <v>1</v>
      </c>
      <c r="E127" s="64" t="s">
        <v>30</v>
      </c>
      <c r="F127" s="10" t="s">
        <v>32</v>
      </c>
      <c r="G127" s="62" t="s">
        <v>17</v>
      </c>
      <c r="H127" s="10">
        <v>901</v>
      </c>
      <c r="I127" s="6">
        <v>33</v>
      </c>
      <c r="J127" s="64" t="s">
        <v>18</v>
      </c>
      <c r="K127" s="7" t="s">
        <v>0</v>
      </c>
      <c r="L127" s="10">
        <f>L128+L129+L130</f>
        <v>2051312</v>
      </c>
      <c r="M127" s="10">
        <f>M128+M129+M130</f>
        <v>2051312</v>
      </c>
      <c r="N127" s="14">
        <f t="shared" ref="N127:P127" si="42">N128+N129+N130</f>
        <v>0</v>
      </c>
      <c r="O127" s="14">
        <f t="shared" si="42"/>
        <v>0</v>
      </c>
      <c r="P127" s="47">
        <f t="shared" si="42"/>
        <v>0</v>
      </c>
      <c r="Q127" s="63">
        <f>M127+N127+O127+P127</f>
        <v>2051312</v>
      </c>
    </row>
    <row r="128" spans="1:17" ht="15.75" customHeight="1" x14ac:dyDescent="0.25">
      <c r="A128" s="60"/>
      <c r="B128" s="62">
        <v>71956000</v>
      </c>
      <c r="C128" s="64" t="s">
        <v>1</v>
      </c>
      <c r="D128" s="64"/>
      <c r="E128" s="64"/>
      <c r="F128" s="10"/>
      <c r="G128" s="62"/>
      <c r="H128" s="15"/>
      <c r="I128" s="6"/>
      <c r="J128" s="64" t="s">
        <v>37</v>
      </c>
      <c r="K128" s="7" t="s">
        <v>38</v>
      </c>
      <c r="L128" s="10">
        <v>940406</v>
      </c>
      <c r="M128" s="10">
        <f>L128</f>
        <v>940406</v>
      </c>
      <c r="N128" s="14"/>
      <c r="O128" s="14"/>
      <c r="P128" s="47"/>
      <c r="Q128" s="63">
        <f>M128+N128+O128+P128</f>
        <v>940406</v>
      </c>
    </row>
    <row r="129" spans="1:17" ht="15.75" customHeight="1" x14ac:dyDescent="0.25">
      <c r="A129" s="60"/>
      <c r="B129" s="62">
        <v>71956000</v>
      </c>
      <c r="C129" s="64" t="s">
        <v>1</v>
      </c>
      <c r="D129" s="64"/>
      <c r="E129" s="64"/>
      <c r="F129" s="10"/>
      <c r="G129" s="62"/>
      <c r="H129" s="15"/>
      <c r="I129" s="6"/>
      <c r="J129" s="64" t="s">
        <v>34</v>
      </c>
      <c r="K129" s="7" t="s">
        <v>35</v>
      </c>
      <c r="L129" s="10">
        <v>1067882</v>
      </c>
      <c r="M129" s="10">
        <f>L129</f>
        <v>1067882</v>
      </c>
      <c r="N129" s="14"/>
      <c r="O129" s="14"/>
      <c r="P129" s="47"/>
      <c r="Q129" s="63">
        <f t="shared" ref="Q129" si="43">M129+N129+O129+P129</f>
        <v>1067882</v>
      </c>
    </row>
    <row r="130" spans="1:17" ht="15.75" customHeight="1" x14ac:dyDescent="0.25">
      <c r="A130" s="60"/>
      <c r="B130" s="62">
        <v>71956000</v>
      </c>
      <c r="C130" s="64" t="s">
        <v>1</v>
      </c>
      <c r="D130" s="64"/>
      <c r="E130" s="64"/>
      <c r="F130" s="10"/>
      <c r="G130" s="62"/>
      <c r="H130" s="15"/>
      <c r="I130" s="6"/>
      <c r="J130" s="64" t="s">
        <v>36</v>
      </c>
      <c r="K130" s="7">
        <v>21</v>
      </c>
      <c r="L130" s="10">
        <v>43024</v>
      </c>
      <c r="M130" s="10">
        <f>L130</f>
        <v>43024</v>
      </c>
      <c r="N130" s="14"/>
      <c r="O130" s="14"/>
      <c r="P130" s="47"/>
      <c r="Q130" s="63">
        <f>M130+N130+O130+P130</f>
        <v>43024</v>
      </c>
    </row>
    <row r="131" spans="1:17" ht="15.75" customHeight="1" x14ac:dyDescent="0.25">
      <c r="A131" s="69">
        <v>33</v>
      </c>
      <c r="B131" s="51">
        <v>71956000</v>
      </c>
      <c r="C131" s="50" t="s">
        <v>1</v>
      </c>
      <c r="D131" s="50" t="s">
        <v>1</v>
      </c>
      <c r="E131" s="50" t="s">
        <v>86</v>
      </c>
      <c r="F131" s="11" t="s">
        <v>61</v>
      </c>
      <c r="G131" s="51" t="s">
        <v>17</v>
      </c>
      <c r="H131" s="10">
        <v>4651.3999999999996</v>
      </c>
      <c r="I131" s="6">
        <v>168</v>
      </c>
      <c r="J131" s="50" t="s">
        <v>18</v>
      </c>
      <c r="K131" s="7" t="s">
        <v>0</v>
      </c>
      <c r="L131" s="10">
        <f>L132+L133+L134</f>
        <v>10476260.789999999</v>
      </c>
      <c r="M131" s="10">
        <f t="shared" ref="M131:P131" si="44">M132+M133+M134</f>
        <v>10476260.789999999</v>
      </c>
      <c r="N131" s="10">
        <f t="shared" si="44"/>
        <v>0</v>
      </c>
      <c r="O131" s="10">
        <f t="shared" si="44"/>
        <v>0</v>
      </c>
      <c r="P131" s="10">
        <f t="shared" si="44"/>
        <v>0</v>
      </c>
      <c r="Q131" s="54">
        <f t="shared" si="20"/>
        <v>10476260.789999999</v>
      </c>
    </row>
    <row r="132" spans="1:17" ht="15.75" customHeight="1" x14ac:dyDescent="0.25">
      <c r="A132" s="71"/>
      <c r="B132" s="51">
        <v>71956000</v>
      </c>
      <c r="C132" s="50" t="s">
        <v>1</v>
      </c>
      <c r="D132" s="50"/>
      <c r="E132" s="50"/>
      <c r="F132" s="11"/>
      <c r="G132" s="51"/>
      <c r="H132" s="15"/>
      <c r="I132" s="6"/>
      <c r="J132" s="50" t="s">
        <v>37</v>
      </c>
      <c r="K132" s="12" t="s">
        <v>38</v>
      </c>
      <c r="L132" s="10">
        <v>5580107</v>
      </c>
      <c r="M132" s="10">
        <v>5580107</v>
      </c>
      <c r="N132" s="10"/>
      <c r="O132" s="10"/>
      <c r="P132" s="10"/>
      <c r="Q132" s="54">
        <f t="shared" si="20"/>
        <v>5580107</v>
      </c>
    </row>
    <row r="133" spans="1:17" ht="15.75" customHeight="1" x14ac:dyDescent="0.25">
      <c r="A133" s="71"/>
      <c r="B133" s="51">
        <v>71956000</v>
      </c>
      <c r="C133" s="50" t="s">
        <v>1</v>
      </c>
      <c r="D133" s="50"/>
      <c r="E133" s="50"/>
      <c r="F133" s="11"/>
      <c r="G133" s="51"/>
      <c r="H133" s="15"/>
      <c r="I133" s="6"/>
      <c r="J133" s="50" t="s">
        <v>34</v>
      </c>
      <c r="K133" s="18" t="s">
        <v>35</v>
      </c>
      <c r="L133" s="10">
        <v>4676659</v>
      </c>
      <c r="M133" s="10">
        <v>4676659</v>
      </c>
      <c r="N133" s="10"/>
      <c r="O133" s="10"/>
      <c r="P133" s="10"/>
      <c r="Q133" s="54">
        <f t="shared" si="20"/>
        <v>4676659</v>
      </c>
    </row>
    <row r="134" spans="1:17" ht="15.75" customHeight="1" x14ac:dyDescent="0.25">
      <c r="A134" s="70"/>
      <c r="B134" s="51">
        <v>71956000</v>
      </c>
      <c r="C134" s="50" t="s">
        <v>1</v>
      </c>
      <c r="D134" s="50"/>
      <c r="E134" s="50"/>
      <c r="F134" s="10"/>
      <c r="G134" s="51"/>
      <c r="H134" s="15"/>
      <c r="I134" s="6"/>
      <c r="J134" s="50" t="s">
        <v>36</v>
      </c>
      <c r="K134" s="7">
        <v>21</v>
      </c>
      <c r="L134" s="10">
        <f>ROUND((L133+L132)*2.14%,2)</f>
        <v>219494.79</v>
      </c>
      <c r="M134" s="10">
        <f>L134</f>
        <v>219494.79</v>
      </c>
      <c r="N134" s="14"/>
      <c r="O134" s="14"/>
      <c r="P134" s="47"/>
      <c r="Q134" s="54">
        <f t="shared" si="20"/>
        <v>219494.79</v>
      </c>
    </row>
    <row r="135" spans="1:17" ht="15.75" customHeight="1" x14ac:dyDescent="0.25">
      <c r="A135" s="69">
        <v>34</v>
      </c>
      <c r="B135" s="51">
        <v>71956000</v>
      </c>
      <c r="C135" s="50" t="s">
        <v>1</v>
      </c>
      <c r="D135" s="50" t="s">
        <v>1</v>
      </c>
      <c r="E135" s="50" t="s">
        <v>86</v>
      </c>
      <c r="F135" s="11" t="s">
        <v>87</v>
      </c>
      <c r="G135" s="51" t="s">
        <v>17</v>
      </c>
      <c r="H135" s="10">
        <v>13701.1</v>
      </c>
      <c r="I135" s="6">
        <v>686</v>
      </c>
      <c r="J135" s="50" t="s">
        <v>18</v>
      </c>
      <c r="K135" s="7" t="s">
        <v>0</v>
      </c>
      <c r="L135" s="10">
        <f>L136+L137</f>
        <v>7579299.7199999997</v>
      </c>
      <c r="M135" s="10">
        <f t="shared" ref="M135:P135" si="45">M136+M137</f>
        <v>7579299.7199999997</v>
      </c>
      <c r="N135" s="10">
        <f t="shared" si="45"/>
        <v>0</v>
      </c>
      <c r="O135" s="10">
        <f t="shared" si="45"/>
        <v>0</v>
      </c>
      <c r="P135" s="10">
        <f t="shared" si="45"/>
        <v>0</v>
      </c>
      <c r="Q135" s="54">
        <f t="shared" si="20"/>
        <v>7579299.7199999997</v>
      </c>
    </row>
    <row r="136" spans="1:17" ht="15.75" customHeight="1" x14ac:dyDescent="0.25">
      <c r="A136" s="71"/>
      <c r="B136" s="51">
        <v>71956000</v>
      </c>
      <c r="C136" s="50" t="s">
        <v>1</v>
      </c>
      <c r="D136" s="50"/>
      <c r="E136" s="50"/>
      <c r="F136" s="11"/>
      <c r="G136" s="51"/>
      <c r="H136" s="15"/>
      <c r="I136" s="6"/>
      <c r="J136" s="50" t="s">
        <v>37</v>
      </c>
      <c r="K136" s="12" t="s">
        <v>38</v>
      </c>
      <c r="L136" s="10">
        <v>7420501</v>
      </c>
      <c r="M136" s="10">
        <v>7420501</v>
      </c>
      <c r="N136" s="10"/>
      <c r="O136" s="10"/>
      <c r="P136" s="10"/>
      <c r="Q136" s="54">
        <f t="shared" si="20"/>
        <v>7420501</v>
      </c>
    </row>
    <row r="137" spans="1:17" ht="15.75" customHeight="1" x14ac:dyDescent="0.25">
      <c r="A137" s="70"/>
      <c r="B137" s="51">
        <v>71956000</v>
      </c>
      <c r="C137" s="50" t="s">
        <v>1</v>
      </c>
      <c r="D137" s="50"/>
      <c r="E137" s="50"/>
      <c r="F137" s="10"/>
      <c r="G137" s="51"/>
      <c r="H137" s="15"/>
      <c r="I137" s="6"/>
      <c r="J137" s="50" t="s">
        <v>36</v>
      </c>
      <c r="K137" s="7">
        <v>21</v>
      </c>
      <c r="L137" s="10">
        <f>ROUND(L136*2.14%,2)</f>
        <v>158798.72</v>
      </c>
      <c r="M137" s="10">
        <f>L137</f>
        <v>158798.72</v>
      </c>
      <c r="N137" s="14"/>
      <c r="O137" s="14"/>
      <c r="P137" s="47"/>
      <c r="Q137" s="54">
        <f t="shared" si="20"/>
        <v>158798.72</v>
      </c>
    </row>
    <row r="138" spans="1:17" ht="15.75" customHeight="1" x14ac:dyDescent="0.25">
      <c r="A138" s="69">
        <v>35</v>
      </c>
      <c r="B138" s="51">
        <v>71956000</v>
      </c>
      <c r="C138" s="50" t="s">
        <v>1</v>
      </c>
      <c r="D138" s="50" t="s">
        <v>1</v>
      </c>
      <c r="E138" s="50" t="s">
        <v>86</v>
      </c>
      <c r="F138" s="11" t="s">
        <v>43</v>
      </c>
      <c r="G138" s="51" t="s">
        <v>17</v>
      </c>
      <c r="H138" s="10">
        <v>8100.14</v>
      </c>
      <c r="I138" s="6">
        <v>306</v>
      </c>
      <c r="J138" s="50" t="s">
        <v>18</v>
      </c>
      <c r="K138" s="7" t="s">
        <v>0</v>
      </c>
      <c r="L138" s="10">
        <f>L139+L140</f>
        <v>9782992.6899999995</v>
      </c>
      <c r="M138" s="10">
        <f t="shared" ref="M138:P138" si="46">M139+M140</f>
        <v>9782992.6899999995</v>
      </c>
      <c r="N138" s="10">
        <f t="shared" si="46"/>
        <v>0</v>
      </c>
      <c r="O138" s="10">
        <f t="shared" si="46"/>
        <v>0</v>
      </c>
      <c r="P138" s="10">
        <f t="shared" si="46"/>
        <v>0</v>
      </c>
      <c r="Q138" s="54">
        <f t="shared" si="20"/>
        <v>9782992.6899999995</v>
      </c>
    </row>
    <row r="139" spans="1:17" ht="15.75" customHeight="1" x14ac:dyDescent="0.25">
      <c r="A139" s="71"/>
      <c r="B139" s="51">
        <v>71956000</v>
      </c>
      <c r="C139" s="50" t="s">
        <v>1</v>
      </c>
      <c r="D139" s="50"/>
      <c r="E139" s="50"/>
      <c r="F139" s="11"/>
      <c r="G139" s="51"/>
      <c r="H139" s="15"/>
      <c r="I139" s="6"/>
      <c r="J139" s="50" t="s">
        <v>37</v>
      </c>
      <c r="K139" s="12" t="s">
        <v>38</v>
      </c>
      <c r="L139" s="10">
        <v>9578023</v>
      </c>
      <c r="M139" s="10">
        <v>9578023</v>
      </c>
      <c r="N139" s="10"/>
      <c r="O139" s="10"/>
      <c r="P139" s="10"/>
      <c r="Q139" s="54">
        <f t="shared" si="20"/>
        <v>9578023</v>
      </c>
    </row>
    <row r="140" spans="1:17" ht="15.75" customHeight="1" x14ac:dyDescent="0.25">
      <c r="A140" s="70"/>
      <c r="B140" s="51">
        <v>71956000</v>
      </c>
      <c r="C140" s="50" t="s">
        <v>1</v>
      </c>
      <c r="D140" s="50"/>
      <c r="E140" s="50"/>
      <c r="F140" s="10"/>
      <c r="G140" s="51"/>
      <c r="H140" s="15"/>
      <c r="I140" s="6"/>
      <c r="J140" s="50" t="s">
        <v>36</v>
      </c>
      <c r="K140" s="7">
        <v>21</v>
      </c>
      <c r="L140" s="10">
        <f>ROUND(L139*2.14%,2)</f>
        <v>204969.69</v>
      </c>
      <c r="M140" s="10">
        <f>L140</f>
        <v>204969.69</v>
      </c>
      <c r="N140" s="14"/>
      <c r="O140" s="14"/>
      <c r="P140" s="47"/>
      <c r="Q140" s="54">
        <f t="shared" si="20"/>
        <v>204969.69</v>
      </c>
    </row>
    <row r="141" spans="1:17" ht="15.75" customHeight="1" x14ac:dyDescent="0.25">
      <c r="A141" s="69">
        <v>36</v>
      </c>
      <c r="B141" s="51">
        <v>71956000</v>
      </c>
      <c r="C141" s="50" t="s">
        <v>1</v>
      </c>
      <c r="D141" s="50" t="s">
        <v>1</v>
      </c>
      <c r="E141" s="50" t="s">
        <v>86</v>
      </c>
      <c r="F141" s="11" t="s">
        <v>48</v>
      </c>
      <c r="G141" s="51" t="s">
        <v>17</v>
      </c>
      <c r="H141" s="10">
        <v>9243.7999999999993</v>
      </c>
      <c r="I141" s="6">
        <v>459</v>
      </c>
      <c r="J141" s="50" t="s">
        <v>18</v>
      </c>
      <c r="K141" s="7" t="s">
        <v>0</v>
      </c>
      <c r="L141" s="10">
        <f>L142+L143</f>
        <v>5182543.7699999996</v>
      </c>
      <c r="M141" s="10">
        <f t="shared" ref="M141:P141" si="47">M142+M143</f>
        <v>5182543.7699999996</v>
      </c>
      <c r="N141" s="10">
        <f t="shared" si="47"/>
        <v>0</v>
      </c>
      <c r="O141" s="10">
        <f t="shared" si="47"/>
        <v>0</v>
      </c>
      <c r="P141" s="10">
        <f t="shared" si="47"/>
        <v>0</v>
      </c>
      <c r="Q141" s="54">
        <f t="shared" si="20"/>
        <v>5182543.7699999996</v>
      </c>
    </row>
    <row r="142" spans="1:17" ht="15.75" customHeight="1" x14ac:dyDescent="0.25">
      <c r="A142" s="71"/>
      <c r="B142" s="51">
        <v>71956000</v>
      </c>
      <c r="C142" s="50" t="s">
        <v>1</v>
      </c>
      <c r="D142" s="50"/>
      <c r="E142" s="50"/>
      <c r="F142" s="11"/>
      <c r="G142" s="51"/>
      <c r="H142" s="15"/>
      <c r="I142" s="6"/>
      <c r="J142" s="50" t="s">
        <v>37</v>
      </c>
      <c r="K142" s="12" t="s">
        <v>38</v>
      </c>
      <c r="L142" s="10">
        <v>5073961</v>
      </c>
      <c r="M142" s="10">
        <v>5073961</v>
      </c>
      <c r="N142" s="10"/>
      <c r="O142" s="10"/>
      <c r="P142" s="10"/>
      <c r="Q142" s="54">
        <f t="shared" si="20"/>
        <v>5073961</v>
      </c>
    </row>
    <row r="143" spans="1:17" ht="15.75" customHeight="1" x14ac:dyDescent="0.25">
      <c r="A143" s="70"/>
      <c r="B143" s="51">
        <v>71956000</v>
      </c>
      <c r="C143" s="50" t="s">
        <v>1</v>
      </c>
      <c r="D143" s="50"/>
      <c r="E143" s="50"/>
      <c r="F143" s="10"/>
      <c r="G143" s="51"/>
      <c r="H143" s="15"/>
      <c r="I143" s="6"/>
      <c r="J143" s="50" t="s">
        <v>36</v>
      </c>
      <c r="K143" s="7">
        <v>21</v>
      </c>
      <c r="L143" s="10">
        <f>ROUND(L142*2.14%,2)</f>
        <v>108582.77</v>
      </c>
      <c r="M143" s="10">
        <f>L143</f>
        <v>108582.77</v>
      </c>
      <c r="N143" s="14"/>
      <c r="O143" s="14"/>
      <c r="P143" s="47"/>
      <c r="Q143" s="54">
        <f t="shared" si="20"/>
        <v>108582.77</v>
      </c>
    </row>
    <row r="144" spans="1:17" ht="15.75" customHeight="1" x14ac:dyDescent="0.25">
      <c r="A144" s="69">
        <v>37</v>
      </c>
      <c r="B144" s="51">
        <v>71956000</v>
      </c>
      <c r="C144" s="50" t="s">
        <v>1</v>
      </c>
      <c r="D144" s="50" t="s">
        <v>1</v>
      </c>
      <c r="E144" s="50" t="s">
        <v>86</v>
      </c>
      <c r="F144" s="11" t="s">
        <v>51</v>
      </c>
      <c r="G144" s="51" t="s">
        <v>17</v>
      </c>
      <c r="H144" s="10">
        <v>7419</v>
      </c>
      <c r="I144" s="6">
        <v>206</v>
      </c>
      <c r="J144" s="50" t="s">
        <v>18</v>
      </c>
      <c r="K144" s="7" t="s">
        <v>0</v>
      </c>
      <c r="L144" s="10">
        <f>L145+L146</f>
        <v>7013657.5899999999</v>
      </c>
      <c r="M144" s="10">
        <f t="shared" ref="M144:P144" si="48">M145+M146</f>
        <v>7013657.5899999999</v>
      </c>
      <c r="N144" s="10">
        <f t="shared" si="48"/>
        <v>0</v>
      </c>
      <c r="O144" s="10">
        <f t="shared" si="48"/>
        <v>0</v>
      </c>
      <c r="P144" s="10">
        <f t="shared" si="48"/>
        <v>0</v>
      </c>
      <c r="Q144" s="54">
        <f t="shared" si="20"/>
        <v>7013657.5899999999</v>
      </c>
    </row>
    <row r="145" spans="1:17" ht="15.75" customHeight="1" x14ac:dyDescent="0.25">
      <c r="A145" s="71"/>
      <c r="B145" s="51">
        <v>71956000</v>
      </c>
      <c r="C145" s="50" t="s">
        <v>1</v>
      </c>
      <c r="D145" s="50"/>
      <c r="E145" s="50"/>
      <c r="F145" s="11"/>
      <c r="G145" s="51"/>
      <c r="H145" s="15"/>
      <c r="I145" s="6"/>
      <c r="J145" s="50" t="s">
        <v>37</v>
      </c>
      <c r="K145" s="12" t="s">
        <v>38</v>
      </c>
      <c r="L145" s="10">
        <v>6866710</v>
      </c>
      <c r="M145" s="10">
        <v>6866710</v>
      </c>
      <c r="N145" s="10"/>
      <c r="O145" s="10"/>
      <c r="P145" s="10"/>
      <c r="Q145" s="54">
        <f t="shared" si="20"/>
        <v>6866710</v>
      </c>
    </row>
    <row r="146" spans="1:17" ht="15.75" customHeight="1" x14ac:dyDescent="0.25">
      <c r="A146" s="70"/>
      <c r="B146" s="51">
        <v>71956000</v>
      </c>
      <c r="C146" s="50" t="s">
        <v>1</v>
      </c>
      <c r="D146" s="50"/>
      <c r="E146" s="50"/>
      <c r="F146" s="10"/>
      <c r="G146" s="51"/>
      <c r="H146" s="15"/>
      <c r="I146" s="6"/>
      <c r="J146" s="50" t="s">
        <v>36</v>
      </c>
      <c r="K146" s="7">
        <v>21</v>
      </c>
      <c r="L146" s="10">
        <f>ROUND(L145*2.14%,2)</f>
        <v>146947.59</v>
      </c>
      <c r="M146" s="10">
        <f>L146</f>
        <v>146947.59</v>
      </c>
      <c r="N146" s="14"/>
      <c r="O146" s="14"/>
      <c r="P146" s="47"/>
      <c r="Q146" s="54">
        <f t="shared" si="20"/>
        <v>146947.59</v>
      </c>
    </row>
    <row r="147" spans="1:17" ht="15.75" customHeight="1" x14ac:dyDescent="0.25">
      <c r="A147" s="69">
        <v>38</v>
      </c>
      <c r="B147" s="51">
        <v>71956000</v>
      </c>
      <c r="C147" s="50" t="s">
        <v>1</v>
      </c>
      <c r="D147" s="50" t="s">
        <v>1</v>
      </c>
      <c r="E147" s="50" t="s">
        <v>86</v>
      </c>
      <c r="F147" s="6" t="s">
        <v>21</v>
      </c>
      <c r="G147" s="51" t="s">
        <v>17</v>
      </c>
      <c r="H147" s="10">
        <v>7435.3</v>
      </c>
      <c r="I147" s="6">
        <v>221</v>
      </c>
      <c r="J147" s="50" t="s">
        <v>18</v>
      </c>
      <c r="K147" s="7" t="s">
        <v>0</v>
      </c>
      <c r="L147" s="10">
        <f>L148+L149</f>
        <v>6796176</v>
      </c>
      <c r="M147" s="10">
        <f t="shared" ref="M147:P147" si="49">M148+M149</f>
        <v>6796176</v>
      </c>
      <c r="N147" s="10">
        <f t="shared" si="49"/>
        <v>0</v>
      </c>
      <c r="O147" s="10">
        <f t="shared" si="49"/>
        <v>0</v>
      </c>
      <c r="P147" s="10">
        <f t="shared" si="49"/>
        <v>0</v>
      </c>
      <c r="Q147" s="54">
        <f t="shared" si="20"/>
        <v>6796176</v>
      </c>
    </row>
    <row r="148" spans="1:17" ht="15.75" customHeight="1" x14ac:dyDescent="0.25">
      <c r="A148" s="71"/>
      <c r="B148" s="51">
        <v>71956000</v>
      </c>
      <c r="C148" s="50" t="s">
        <v>1</v>
      </c>
      <c r="D148" s="50"/>
      <c r="E148" s="50"/>
      <c r="F148" s="11"/>
      <c r="G148" s="51"/>
      <c r="H148" s="15"/>
      <c r="I148" s="6"/>
      <c r="J148" s="50" t="s">
        <v>37</v>
      </c>
      <c r="K148" s="12" t="s">
        <v>38</v>
      </c>
      <c r="L148" s="10">
        <v>6653785</v>
      </c>
      <c r="M148" s="10">
        <v>6653785</v>
      </c>
      <c r="N148" s="10"/>
      <c r="O148" s="10"/>
      <c r="P148" s="10"/>
      <c r="Q148" s="54">
        <f t="shared" si="20"/>
        <v>6653785</v>
      </c>
    </row>
    <row r="149" spans="1:17" ht="15.75" customHeight="1" x14ac:dyDescent="0.25">
      <c r="A149" s="70"/>
      <c r="B149" s="51">
        <v>71956000</v>
      </c>
      <c r="C149" s="50" t="s">
        <v>1</v>
      </c>
      <c r="D149" s="50"/>
      <c r="E149" s="50"/>
      <c r="F149" s="10"/>
      <c r="G149" s="51"/>
      <c r="H149" s="15"/>
      <c r="I149" s="6"/>
      <c r="J149" s="50" t="s">
        <v>36</v>
      </c>
      <c r="K149" s="7">
        <v>21</v>
      </c>
      <c r="L149" s="10">
        <f>ROUND(L148*2.14%,2)</f>
        <v>142391</v>
      </c>
      <c r="M149" s="10">
        <f>L149</f>
        <v>142391</v>
      </c>
      <c r="N149" s="14"/>
      <c r="O149" s="14"/>
      <c r="P149" s="47"/>
      <c r="Q149" s="54">
        <f t="shared" si="20"/>
        <v>142391</v>
      </c>
    </row>
    <row r="150" spans="1:17" ht="15.75" customHeight="1" x14ac:dyDescent="0.25">
      <c r="A150" s="69">
        <v>39</v>
      </c>
      <c r="B150" s="51">
        <v>71956000</v>
      </c>
      <c r="C150" s="50" t="s">
        <v>1</v>
      </c>
      <c r="D150" s="50" t="s">
        <v>1</v>
      </c>
      <c r="E150" s="50" t="s">
        <v>86</v>
      </c>
      <c r="F150" s="11" t="s">
        <v>84</v>
      </c>
      <c r="G150" s="51" t="s">
        <v>17</v>
      </c>
      <c r="H150" s="10">
        <v>4944.8</v>
      </c>
      <c r="I150" s="6">
        <v>159</v>
      </c>
      <c r="J150" s="50" t="s">
        <v>18</v>
      </c>
      <c r="K150" s="7" t="s">
        <v>0</v>
      </c>
      <c r="L150" s="10">
        <f>L151+L152</f>
        <v>5918913.9199999999</v>
      </c>
      <c r="M150" s="10">
        <f t="shared" ref="M150:P150" si="50">M151+M152</f>
        <v>5918913.9199999999</v>
      </c>
      <c r="N150" s="10">
        <f t="shared" si="50"/>
        <v>0</v>
      </c>
      <c r="O150" s="10">
        <f t="shared" si="50"/>
        <v>0</v>
      </c>
      <c r="P150" s="10">
        <f t="shared" si="50"/>
        <v>0</v>
      </c>
      <c r="Q150" s="54">
        <f t="shared" si="20"/>
        <v>5918913.9199999999</v>
      </c>
    </row>
    <row r="151" spans="1:17" ht="15.75" customHeight="1" x14ac:dyDescent="0.25">
      <c r="A151" s="71"/>
      <c r="B151" s="51">
        <v>71956000</v>
      </c>
      <c r="C151" s="50" t="s">
        <v>1</v>
      </c>
      <c r="D151" s="50"/>
      <c r="E151" s="50"/>
      <c r="F151" s="11"/>
      <c r="G151" s="51"/>
      <c r="H151" s="15"/>
      <c r="I151" s="6"/>
      <c r="J151" s="50" t="s">
        <v>37</v>
      </c>
      <c r="K151" s="12" t="s">
        <v>38</v>
      </c>
      <c r="L151" s="10">
        <v>5794903</v>
      </c>
      <c r="M151" s="10">
        <v>5794903</v>
      </c>
      <c r="N151" s="10"/>
      <c r="O151" s="10"/>
      <c r="P151" s="10"/>
      <c r="Q151" s="54">
        <f t="shared" si="20"/>
        <v>5794903</v>
      </c>
    </row>
    <row r="152" spans="1:17" ht="15.75" customHeight="1" x14ac:dyDescent="0.25">
      <c r="A152" s="70"/>
      <c r="B152" s="51">
        <v>71956000</v>
      </c>
      <c r="C152" s="50" t="s">
        <v>1</v>
      </c>
      <c r="D152" s="50"/>
      <c r="E152" s="50"/>
      <c r="F152" s="10"/>
      <c r="G152" s="51"/>
      <c r="H152" s="15"/>
      <c r="I152" s="6"/>
      <c r="J152" s="50" t="s">
        <v>36</v>
      </c>
      <c r="K152" s="7">
        <v>21</v>
      </c>
      <c r="L152" s="10">
        <f>ROUND(L151*2.14%,2)</f>
        <v>124010.92</v>
      </c>
      <c r="M152" s="10">
        <f>L152</f>
        <v>124010.92</v>
      </c>
      <c r="N152" s="14"/>
      <c r="O152" s="14"/>
      <c r="P152" s="47"/>
      <c r="Q152" s="54">
        <f t="shared" si="20"/>
        <v>124010.92</v>
      </c>
    </row>
    <row r="153" spans="1:17" ht="15.75" customHeight="1" x14ac:dyDescent="0.25">
      <c r="A153" s="69">
        <v>40</v>
      </c>
      <c r="B153" s="51">
        <v>71956000</v>
      </c>
      <c r="C153" s="50" t="s">
        <v>1</v>
      </c>
      <c r="D153" s="50" t="s">
        <v>1</v>
      </c>
      <c r="E153" s="50" t="s">
        <v>86</v>
      </c>
      <c r="F153" s="11" t="s">
        <v>71</v>
      </c>
      <c r="G153" s="51" t="s">
        <v>17</v>
      </c>
      <c r="H153" s="10">
        <v>7769.2</v>
      </c>
      <c r="I153" s="6">
        <v>328</v>
      </c>
      <c r="J153" s="50" t="s">
        <v>18</v>
      </c>
      <c r="K153" s="7" t="s">
        <v>0</v>
      </c>
      <c r="L153" s="10">
        <f>L154+L155</f>
        <v>7410262.1100000003</v>
      </c>
      <c r="M153" s="10">
        <f t="shared" ref="M153:P153" si="51">M154+M155</f>
        <v>7410262.1100000003</v>
      </c>
      <c r="N153" s="10">
        <f t="shared" si="51"/>
        <v>0</v>
      </c>
      <c r="O153" s="10">
        <f t="shared" si="51"/>
        <v>0</v>
      </c>
      <c r="P153" s="10">
        <f t="shared" si="51"/>
        <v>0</v>
      </c>
      <c r="Q153" s="54">
        <f t="shared" si="20"/>
        <v>7410262.1100000003</v>
      </c>
    </row>
    <row r="154" spans="1:17" ht="15.75" customHeight="1" x14ac:dyDescent="0.25">
      <c r="A154" s="71"/>
      <c r="B154" s="51">
        <v>71956000</v>
      </c>
      <c r="C154" s="50" t="s">
        <v>1</v>
      </c>
      <c r="D154" s="50"/>
      <c r="E154" s="50"/>
      <c r="F154" s="11"/>
      <c r="G154" s="51"/>
      <c r="H154" s="15"/>
      <c r="I154" s="6"/>
      <c r="J154" s="50" t="s">
        <v>37</v>
      </c>
      <c r="K154" s="12" t="s">
        <v>38</v>
      </c>
      <c r="L154" s="10">
        <v>7255005</v>
      </c>
      <c r="M154" s="10">
        <v>7255005</v>
      </c>
      <c r="N154" s="10"/>
      <c r="O154" s="10"/>
      <c r="P154" s="10"/>
      <c r="Q154" s="54">
        <f t="shared" si="20"/>
        <v>7255005</v>
      </c>
    </row>
    <row r="155" spans="1:17" ht="15.75" customHeight="1" x14ac:dyDescent="0.25">
      <c r="A155" s="70"/>
      <c r="B155" s="51">
        <v>71956000</v>
      </c>
      <c r="C155" s="50" t="s">
        <v>1</v>
      </c>
      <c r="D155" s="50"/>
      <c r="E155" s="50"/>
      <c r="F155" s="10"/>
      <c r="G155" s="51"/>
      <c r="H155" s="15"/>
      <c r="I155" s="6"/>
      <c r="J155" s="50" t="s">
        <v>36</v>
      </c>
      <c r="K155" s="7">
        <v>21</v>
      </c>
      <c r="L155" s="10">
        <f>ROUND(L154*2.14%,2)</f>
        <v>155257.10999999999</v>
      </c>
      <c r="M155" s="10">
        <f>L155</f>
        <v>155257.10999999999</v>
      </c>
      <c r="N155" s="14"/>
      <c r="O155" s="14"/>
      <c r="P155" s="47"/>
      <c r="Q155" s="54">
        <f t="shared" si="20"/>
        <v>155257.10999999999</v>
      </c>
    </row>
    <row r="156" spans="1:17" ht="15.75" customHeight="1" x14ac:dyDescent="0.25">
      <c r="A156" s="60">
        <v>41</v>
      </c>
      <c r="B156" s="62">
        <v>71956000</v>
      </c>
      <c r="C156" s="64" t="s">
        <v>1</v>
      </c>
      <c r="D156" s="64" t="s">
        <v>1</v>
      </c>
      <c r="E156" s="64" t="s">
        <v>33</v>
      </c>
      <c r="F156" s="7">
        <v>5</v>
      </c>
      <c r="G156" s="62" t="s">
        <v>17</v>
      </c>
      <c r="H156" s="10">
        <v>3649.2</v>
      </c>
      <c r="I156" s="6">
        <v>179</v>
      </c>
      <c r="J156" s="64" t="s">
        <v>18</v>
      </c>
      <c r="K156" s="7" t="s">
        <v>0</v>
      </c>
      <c r="L156" s="10">
        <f>L157+L158+L159+L160+L161+L162</f>
        <v>9343747.3499999996</v>
      </c>
      <c r="M156" s="10">
        <f>M157+M158+M159+M160+M161+M162</f>
        <v>9210211</v>
      </c>
      <c r="N156" s="10">
        <f t="shared" ref="N156:P156" si="52">N157+N158+N159+N160+N161+N162</f>
        <v>0</v>
      </c>
      <c r="O156" s="10">
        <f>O157+O158+O159+O160+O161+O162</f>
        <v>126859.5325</v>
      </c>
      <c r="P156" s="10">
        <f t="shared" si="52"/>
        <v>6676.817500000001</v>
      </c>
      <c r="Q156" s="63">
        <f t="shared" ref="Q156:Q162" si="53">M156+N156+O156+P156</f>
        <v>9343747.3500000015</v>
      </c>
    </row>
    <row r="157" spans="1:17" ht="31.5" x14ac:dyDescent="0.25">
      <c r="A157" s="60"/>
      <c r="B157" s="62">
        <v>71956000</v>
      </c>
      <c r="C157" s="64" t="s">
        <v>1</v>
      </c>
      <c r="D157" s="64"/>
      <c r="E157" s="64"/>
      <c r="F157" s="10"/>
      <c r="G157" s="62"/>
      <c r="H157" s="15"/>
      <c r="I157" s="6"/>
      <c r="J157" s="64" t="s">
        <v>44</v>
      </c>
      <c r="K157" s="7" t="s">
        <v>45</v>
      </c>
      <c r="L157" s="10">
        <v>5032112</v>
      </c>
      <c r="M157" s="10">
        <f t="shared" ref="M157:M160" si="54">L157</f>
        <v>5032112</v>
      </c>
      <c r="N157" s="14"/>
      <c r="O157" s="14"/>
      <c r="P157" s="47"/>
      <c r="Q157" s="63">
        <f t="shared" si="53"/>
        <v>5032112</v>
      </c>
    </row>
    <row r="158" spans="1:17" ht="31.5" x14ac:dyDescent="0.25">
      <c r="A158" s="60"/>
      <c r="B158" s="62">
        <v>71956000</v>
      </c>
      <c r="C158" s="64" t="s">
        <v>1</v>
      </c>
      <c r="D158" s="64"/>
      <c r="E158" s="64"/>
      <c r="F158" s="10"/>
      <c r="G158" s="62"/>
      <c r="H158" s="15"/>
      <c r="I158" s="6"/>
      <c r="J158" s="64" t="s">
        <v>39</v>
      </c>
      <c r="K158" s="7" t="s">
        <v>40</v>
      </c>
      <c r="L158" s="10">
        <v>2526433</v>
      </c>
      <c r="M158" s="10">
        <f t="shared" si="54"/>
        <v>2526433</v>
      </c>
      <c r="N158" s="14"/>
      <c r="O158" s="14"/>
      <c r="P158" s="47"/>
      <c r="Q158" s="63">
        <f t="shared" si="53"/>
        <v>2526433</v>
      </c>
    </row>
    <row r="159" spans="1:17" ht="31.5" x14ac:dyDescent="0.25">
      <c r="A159" s="60"/>
      <c r="B159" s="62">
        <v>71956000</v>
      </c>
      <c r="C159" s="64" t="s">
        <v>1</v>
      </c>
      <c r="D159" s="64"/>
      <c r="E159" s="64"/>
      <c r="F159" s="10"/>
      <c r="G159" s="62"/>
      <c r="H159" s="15"/>
      <c r="I159" s="6"/>
      <c r="J159" s="64" t="s">
        <v>41</v>
      </c>
      <c r="K159" s="7" t="s">
        <v>42</v>
      </c>
      <c r="L159" s="10">
        <v>1439116</v>
      </c>
      <c r="M159" s="10">
        <f t="shared" si="54"/>
        <v>1439116</v>
      </c>
      <c r="N159" s="14"/>
      <c r="O159" s="14"/>
      <c r="P159" s="47"/>
      <c r="Q159" s="63">
        <f t="shared" si="53"/>
        <v>1439116</v>
      </c>
    </row>
    <row r="160" spans="1:17" ht="15.75" customHeight="1" x14ac:dyDescent="0.25">
      <c r="A160" s="60"/>
      <c r="B160" s="62">
        <v>71956000</v>
      </c>
      <c r="C160" s="64" t="s">
        <v>1</v>
      </c>
      <c r="D160" s="64"/>
      <c r="E160" s="64"/>
      <c r="F160" s="10"/>
      <c r="G160" s="62"/>
      <c r="H160" s="15"/>
      <c r="I160" s="6"/>
      <c r="J160" s="64" t="s">
        <v>36</v>
      </c>
      <c r="K160" s="7">
        <v>21</v>
      </c>
      <c r="L160" s="10">
        <v>192550</v>
      </c>
      <c r="M160" s="10">
        <f t="shared" si="54"/>
        <v>192550</v>
      </c>
      <c r="N160" s="14"/>
      <c r="O160" s="14"/>
      <c r="P160" s="47"/>
      <c r="Q160" s="63">
        <f t="shared" si="53"/>
        <v>192550</v>
      </c>
    </row>
    <row r="161" spans="1:17" ht="63" x14ac:dyDescent="0.25">
      <c r="A161" s="60"/>
      <c r="B161" s="62">
        <v>71956000</v>
      </c>
      <c r="C161" s="64" t="s">
        <v>1</v>
      </c>
      <c r="D161" s="64"/>
      <c r="E161" s="64"/>
      <c r="F161" s="10"/>
      <c r="G161" s="62"/>
      <c r="H161" s="15"/>
      <c r="I161" s="6"/>
      <c r="J161" s="64" t="s">
        <v>20</v>
      </c>
      <c r="K161" s="7" t="s">
        <v>19</v>
      </c>
      <c r="L161" s="10">
        <v>133536.35</v>
      </c>
      <c r="M161" s="10"/>
      <c r="N161" s="14"/>
      <c r="O161" s="14">
        <f>L161*0.95</f>
        <v>126859.5325</v>
      </c>
      <c r="P161" s="47">
        <f>L161*0.05</f>
        <v>6676.817500000001</v>
      </c>
      <c r="Q161" s="63">
        <f t="shared" si="53"/>
        <v>133536.35</v>
      </c>
    </row>
    <row r="162" spans="1:17" ht="110.25" x14ac:dyDescent="0.25">
      <c r="A162" s="60"/>
      <c r="B162" s="62">
        <v>71956000</v>
      </c>
      <c r="C162" s="64" t="s">
        <v>1</v>
      </c>
      <c r="D162" s="64"/>
      <c r="E162" s="64"/>
      <c r="F162" s="10"/>
      <c r="G162" s="62"/>
      <c r="H162" s="15"/>
      <c r="I162" s="6"/>
      <c r="J162" s="64" t="s">
        <v>107</v>
      </c>
      <c r="K162" s="7" t="s">
        <v>72</v>
      </c>
      <c r="L162" s="10">
        <v>20000</v>
      </c>
      <c r="M162" s="10">
        <v>20000</v>
      </c>
      <c r="N162" s="14"/>
      <c r="O162" s="14"/>
      <c r="P162" s="47"/>
      <c r="Q162" s="63">
        <f t="shared" si="53"/>
        <v>20000</v>
      </c>
    </row>
    <row r="163" spans="1:17" ht="15.75" customHeight="1" x14ac:dyDescent="0.25">
      <c r="A163" s="69">
        <v>42</v>
      </c>
      <c r="B163" s="51">
        <v>71956000</v>
      </c>
      <c r="C163" s="50" t="s">
        <v>1</v>
      </c>
      <c r="D163" s="50" t="s">
        <v>1</v>
      </c>
      <c r="E163" s="50" t="s">
        <v>33</v>
      </c>
      <c r="F163" s="11" t="s">
        <v>62</v>
      </c>
      <c r="G163" s="51" t="s">
        <v>17</v>
      </c>
      <c r="H163" s="10">
        <v>2153.6999999999998</v>
      </c>
      <c r="I163" s="6">
        <v>65</v>
      </c>
      <c r="J163" s="50" t="s">
        <v>18</v>
      </c>
      <c r="K163" s="7" t="s">
        <v>0</v>
      </c>
      <c r="L163" s="10">
        <f>L164+L165+L166+L167</f>
        <v>4669251.45</v>
      </c>
      <c r="M163" s="10">
        <f t="shared" ref="M163:P163" si="55">M164+M165+M166+M167</f>
        <v>4669251.45</v>
      </c>
      <c r="N163" s="10">
        <f t="shared" si="55"/>
        <v>0</v>
      </c>
      <c r="O163" s="10">
        <f t="shared" si="55"/>
        <v>0</v>
      </c>
      <c r="P163" s="10">
        <f t="shared" si="55"/>
        <v>0</v>
      </c>
      <c r="Q163" s="54">
        <f t="shared" si="20"/>
        <v>4669251.45</v>
      </c>
    </row>
    <row r="164" spans="1:17" ht="31.5" customHeight="1" x14ac:dyDescent="0.25">
      <c r="A164" s="71"/>
      <c r="B164" s="51">
        <v>71956000</v>
      </c>
      <c r="C164" s="50" t="s">
        <v>1</v>
      </c>
      <c r="D164" s="50"/>
      <c r="E164" s="50"/>
      <c r="F164" s="11"/>
      <c r="G164" s="51"/>
      <c r="H164" s="15"/>
      <c r="I164" s="6"/>
      <c r="J164" s="50" t="s">
        <v>44</v>
      </c>
      <c r="K164" s="12" t="s">
        <v>45</v>
      </c>
      <c r="L164" s="10">
        <v>2395039</v>
      </c>
      <c r="M164" s="10">
        <v>2395039</v>
      </c>
      <c r="N164" s="10"/>
      <c r="O164" s="10"/>
      <c r="P164" s="10"/>
      <c r="Q164" s="54">
        <f t="shared" si="20"/>
        <v>2395039</v>
      </c>
    </row>
    <row r="165" spans="1:17" ht="31.5" customHeight="1" x14ac:dyDescent="0.25">
      <c r="A165" s="71"/>
      <c r="B165" s="51">
        <v>71956000</v>
      </c>
      <c r="C165" s="50" t="s">
        <v>1</v>
      </c>
      <c r="D165" s="50"/>
      <c r="E165" s="50"/>
      <c r="F165" s="11"/>
      <c r="G165" s="51"/>
      <c r="H165" s="15"/>
      <c r="I165" s="6"/>
      <c r="J165" s="50" t="s">
        <v>39</v>
      </c>
      <c r="K165" s="12" t="s">
        <v>40</v>
      </c>
      <c r="L165" s="10">
        <v>1729280</v>
      </c>
      <c r="M165" s="10">
        <v>1729280</v>
      </c>
      <c r="N165" s="10"/>
      <c r="O165" s="10"/>
      <c r="P165" s="10"/>
      <c r="Q165" s="54">
        <f t="shared" si="20"/>
        <v>1729280</v>
      </c>
    </row>
    <row r="166" spans="1:17" ht="31.5" customHeight="1" x14ac:dyDescent="0.25">
      <c r="A166" s="71"/>
      <c r="B166" s="51">
        <v>71956000</v>
      </c>
      <c r="C166" s="50" t="s">
        <v>1</v>
      </c>
      <c r="D166" s="50"/>
      <c r="E166" s="50"/>
      <c r="F166" s="11"/>
      <c r="G166" s="51"/>
      <c r="H166" s="15"/>
      <c r="I166" s="6"/>
      <c r="J166" s="50" t="s">
        <v>41</v>
      </c>
      <c r="K166" s="12" t="s">
        <v>42</v>
      </c>
      <c r="L166" s="10">
        <v>447104</v>
      </c>
      <c r="M166" s="10">
        <v>447104</v>
      </c>
      <c r="N166" s="10"/>
      <c r="O166" s="10"/>
      <c r="P166" s="10"/>
      <c r="Q166" s="54">
        <f t="shared" si="20"/>
        <v>447104</v>
      </c>
    </row>
    <row r="167" spans="1:17" ht="15.75" customHeight="1" x14ac:dyDescent="0.25">
      <c r="A167" s="70"/>
      <c r="B167" s="51">
        <v>71956000</v>
      </c>
      <c r="C167" s="50" t="s">
        <v>1</v>
      </c>
      <c r="D167" s="50"/>
      <c r="E167" s="50"/>
      <c r="F167" s="10"/>
      <c r="G167" s="51"/>
      <c r="H167" s="15"/>
      <c r="I167" s="6"/>
      <c r="J167" s="50" t="s">
        <v>36</v>
      </c>
      <c r="K167" s="7">
        <v>21</v>
      </c>
      <c r="L167" s="10">
        <f>ROUND((L166+L165+L164)*2.14%,2)</f>
        <v>97828.45</v>
      </c>
      <c r="M167" s="10">
        <f>L167</f>
        <v>97828.45</v>
      </c>
      <c r="N167" s="14"/>
      <c r="O167" s="14"/>
      <c r="P167" s="47"/>
      <c r="Q167" s="54">
        <f t="shared" si="20"/>
        <v>97828.45</v>
      </c>
    </row>
    <row r="168" spans="1:17" ht="15.75" customHeight="1" x14ac:dyDescent="0.25">
      <c r="A168" s="48">
        <v>43</v>
      </c>
      <c r="B168" s="53">
        <v>71956000</v>
      </c>
      <c r="C168" s="55" t="s">
        <v>1</v>
      </c>
      <c r="D168" s="55" t="s">
        <v>1</v>
      </c>
      <c r="E168" s="55" t="s">
        <v>111</v>
      </c>
      <c r="F168" s="38" t="s">
        <v>112</v>
      </c>
      <c r="G168" s="53" t="s">
        <v>17</v>
      </c>
      <c r="H168" s="38">
        <v>594.20000000000005</v>
      </c>
      <c r="I168" s="34">
        <v>35</v>
      </c>
      <c r="J168" s="55" t="s">
        <v>18</v>
      </c>
      <c r="K168" s="36" t="s">
        <v>0</v>
      </c>
      <c r="L168" s="38">
        <f>L169+L170+L171+L172+L173</f>
        <v>4416284</v>
      </c>
      <c r="M168" s="38">
        <f>M169+M170+M171+M172+M173</f>
        <v>4416284</v>
      </c>
      <c r="N168" s="39">
        <f t="shared" ref="N168:P168" si="56">N169+N170+N171+N172+N173</f>
        <v>0</v>
      </c>
      <c r="O168" s="39">
        <f t="shared" si="56"/>
        <v>0</v>
      </c>
      <c r="P168" s="46">
        <f t="shared" si="56"/>
        <v>0</v>
      </c>
      <c r="Q168" s="33">
        <f>M168+N168+O168+P168</f>
        <v>4416284</v>
      </c>
    </row>
    <row r="169" spans="1:17" ht="15.75" customHeight="1" x14ac:dyDescent="0.25">
      <c r="A169" s="48"/>
      <c r="B169" s="53">
        <v>71956000</v>
      </c>
      <c r="C169" s="55" t="s">
        <v>1</v>
      </c>
      <c r="D169" s="55"/>
      <c r="E169" s="55"/>
      <c r="F169" s="38"/>
      <c r="G169" s="53"/>
      <c r="H169" s="35"/>
      <c r="I169" s="34"/>
      <c r="J169" s="55" t="s">
        <v>36</v>
      </c>
      <c r="K169" s="36" t="s">
        <v>71</v>
      </c>
      <c r="L169" s="38">
        <v>92529</v>
      </c>
      <c r="M169" s="38">
        <f t="shared" ref="M169:M173" si="57">L169</f>
        <v>92529</v>
      </c>
      <c r="N169" s="39"/>
      <c r="O169" s="39"/>
      <c r="P169" s="46"/>
      <c r="Q169" s="33">
        <f>M169+N169+O169+P169</f>
        <v>92529</v>
      </c>
    </row>
    <row r="170" spans="1:17" ht="15.75" customHeight="1" x14ac:dyDescent="0.25">
      <c r="A170" s="48"/>
      <c r="B170" s="53">
        <v>71956000</v>
      </c>
      <c r="C170" s="55" t="s">
        <v>1</v>
      </c>
      <c r="D170" s="55"/>
      <c r="E170" s="55"/>
      <c r="F170" s="38"/>
      <c r="G170" s="53"/>
      <c r="H170" s="35"/>
      <c r="I170" s="34"/>
      <c r="J170" s="55" t="s">
        <v>34</v>
      </c>
      <c r="K170" s="36" t="s">
        <v>35</v>
      </c>
      <c r="L170" s="38">
        <v>2247123</v>
      </c>
      <c r="M170" s="38">
        <f t="shared" si="57"/>
        <v>2247123</v>
      </c>
      <c r="N170" s="39"/>
      <c r="O170" s="39"/>
      <c r="P170" s="46"/>
      <c r="Q170" s="33">
        <f t="shared" ref="Q170" si="58">M170+N170+O170+P170</f>
        <v>2247123</v>
      </c>
    </row>
    <row r="171" spans="1:17" ht="15.75" customHeight="1" x14ac:dyDescent="0.25">
      <c r="A171" s="48"/>
      <c r="B171" s="53">
        <v>71956000</v>
      </c>
      <c r="C171" s="55" t="s">
        <v>1</v>
      </c>
      <c r="D171" s="55"/>
      <c r="E171" s="55"/>
      <c r="F171" s="38"/>
      <c r="G171" s="53"/>
      <c r="H171" s="35"/>
      <c r="I171" s="34"/>
      <c r="J171" s="55" t="s">
        <v>37</v>
      </c>
      <c r="K171" s="36" t="s">
        <v>38</v>
      </c>
      <c r="L171" s="38">
        <v>1445210</v>
      </c>
      <c r="M171" s="38">
        <f t="shared" si="57"/>
        <v>1445210</v>
      </c>
      <c r="N171" s="39"/>
      <c r="O171" s="39"/>
      <c r="P171" s="46"/>
      <c r="Q171" s="33">
        <f>M171+N171+O171+P171</f>
        <v>1445210</v>
      </c>
    </row>
    <row r="172" spans="1:17" ht="31.5" customHeight="1" x14ac:dyDescent="0.25">
      <c r="A172" s="48"/>
      <c r="B172" s="53">
        <v>71956000</v>
      </c>
      <c r="C172" s="55" t="s">
        <v>1</v>
      </c>
      <c r="D172" s="55"/>
      <c r="E172" s="55"/>
      <c r="F172" s="38"/>
      <c r="G172" s="53"/>
      <c r="H172" s="35"/>
      <c r="I172" s="34"/>
      <c r="J172" s="55" t="s">
        <v>39</v>
      </c>
      <c r="K172" s="36" t="s">
        <v>40</v>
      </c>
      <c r="L172" s="38">
        <v>369520</v>
      </c>
      <c r="M172" s="38">
        <f t="shared" si="57"/>
        <v>369520</v>
      </c>
      <c r="N172" s="39"/>
      <c r="O172" s="39"/>
      <c r="P172" s="46"/>
      <c r="Q172" s="33">
        <f>M172+N172+O172+P172</f>
        <v>369520</v>
      </c>
    </row>
    <row r="173" spans="1:17" ht="31.5" customHeight="1" x14ac:dyDescent="0.25">
      <c r="A173" s="48"/>
      <c r="B173" s="53">
        <v>71956000</v>
      </c>
      <c r="C173" s="55" t="s">
        <v>1</v>
      </c>
      <c r="D173" s="55"/>
      <c r="E173" s="55"/>
      <c r="F173" s="38"/>
      <c r="G173" s="53"/>
      <c r="H173" s="35"/>
      <c r="I173" s="34"/>
      <c r="J173" s="55" t="s">
        <v>41</v>
      </c>
      <c r="K173" s="36" t="s">
        <v>42</v>
      </c>
      <c r="L173" s="38">
        <v>261902</v>
      </c>
      <c r="M173" s="38">
        <f t="shared" si="57"/>
        <v>261902</v>
      </c>
      <c r="N173" s="39"/>
      <c r="O173" s="39"/>
      <c r="P173" s="46"/>
      <c r="Q173" s="33">
        <f>M173+N173+O173+P173</f>
        <v>261902</v>
      </c>
    </row>
    <row r="174" spans="1:17" ht="15.75" customHeight="1" x14ac:dyDescent="0.25">
      <c r="A174" s="69">
        <v>44</v>
      </c>
      <c r="B174" s="51">
        <v>71956000</v>
      </c>
      <c r="C174" s="50" t="s">
        <v>1</v>
      </c>
      <c r="D174" s="50" t="s">
        <v>1</v>
      </c>
      <c r="E174" s="50" t="s">
        <v>63</v>
      </c>
      <c r="F174" s="11" t="s">
        <v>53</v>
      </c>
      <c r="G174" s="51" t="s">
        <v>17</v>
      </c>
      <c r="H174" s="10">
        <v>11577.5</v>
      </c>
      <c r="I174" s="6">
        <v>381</v>
      </c>
      <c r="J174" s="50" t="s">
        <v>18</v>
      </c>
      <c r="K174" s="7" t="s">
        <v>0</v>
      </c>
      <c r="L174" s="10">
        <f>L175+L176+L177+L178</f>
        <v>24778885.16</v>
      </c>
      <c r="M174" s="10">
        <f>M175+M176+M177+M178</f>
        <v>24778885.16</v>
      </c>
      <c r="N174" s="10">
        <f t="shared" ref="N174:P174" si="59">N175+N176+N177+N178</f>
        <v>0</v>
      </c>
      <c r="O174" s="10">
        <f t="shared" si="59"/>
        <v>0</v>
      </c>
      <c r="P174" s="10">
        <f t="shared" si="59"/>
        <v>0</v>
      </c>
      <c r="Q174" s="54">
        <f>M174+N174+O174+P174</f>
        <v>24778885.16</v>
      </c>
    </row>
    <row r="175" spans="1:17" ht="15.75" customHeight="1" x14ac:dyDescent="0.25">
      <c r="A175" s="71"/>
      <c r="B175" s="51">
        <v>71956000</v>
      </c>
      <c r="C175" s="50" t="s">
        <v>1</v>
      </c>
      <c r="D175" s="50"/>
      <c r="E175" s="50"/>
      <c r="F175" s="11"/>
      <c r="G175" s="51"/>
      <c r="H175" s="15"/>
      <c r="I175" s="6"/>
      <c r="J175" s="50" t="s">
        <v>37</v>
      </c>
      <c r="K175" s="12" t="s">
        <v>38</v>
      </c>
      <c r="L175" s="10">
        <v>13313415</v>
      </c>
      <c r="M175" s="10">
        <v>13313415</v>
      </c>
      <c r="N175" s="10"/>
      <c r="O175" s="10"/>
      <c r="P175" s="10"/>
      <c r="Q175" s="54">
        <f t="shared" si="20"/>
        <v>13313415</v>
      </c>
    </row>
    <row r="176" spans="1:17" ht="31.5" customHeight="1" x14ac:dyDescent="0.25">
      <c r="A176" s="71"/>
      <c r="B176" s="51">
        <v>71956000</v>
      </c>
      <c r="C176" s="50" t="s">
        <v>1</v>
      </c>
      <c r="D176" s="50"/>
      <c r="E176" s="50"/>
      <c r="F176" s="11"/>
      <c r="G176" s="51"/>
      <c r="H176" s="15"/>
      <c r="I176" s="6"/>
      <c r="J176" s="50" t="s">
        <v>39</v>
      </c>
      <c r="K176" s="12" t="s">
        <v>40</v>
      </c>
      <c r="L176" s="10">
        <v>8438510</v>
      </c>
      <c r="M176" s="10">
        <v>8438510</v>
      </c>
      <c r="N176" s="10"/>
      <c r="O176" s="10"/>
      <c r="P176" s="10"/>
      <c r="Q176" s="54">
        <f t="shared" si="20"/>
        <v>8438510</v>
      </c>
    </row>
    <row r="177" spans="1:17" ht="31.5" customHeight="1" x14ac:dyDescent="0.25">
      <c r="A177" s="71"/>
      <c r="B177" s="51">
        <v>71956000</v>
      </c>
      <c r="C177" s="50" t="s">
        <v>1</v>
      </c>
      <c r="D177" s="50"/>
      <c r="E177" s="50"/>
      <c r="F177" s="11"/>
      <c r="G177" s="51"/>
      <c r="H177" s="15"/>
      <c r="I177" s="6"/>
      <c r="J177" s="50" t="s">
        <v>41</v>
      </c>
      <c r="K177" s="12" t="s">
        <v>42</v>
      </c>
      <c r="L177" s="10">
        <v>2507802</v>
      </c>
      <c r="M177" s="10">
        <v>2507802</v>
      </c>
      <c r="N177" s="10"/>
      <c r="O177" s="10"/>
      <c r="P177" s="10"/>
      <c r="Q177" s="54">
        <f t="shared" si="20"/>
        <v>2507802</v>
      </c>
    </row>
    <row r="178" spans="1:17" ht="15.75" customHeight="1" x14ac:dyDescent="0.25">
      <c r="A178" s="70"/>
      <c r="B178" s="51">
        <v>71956000</v>
      </c>
      <c r="C178" s="50" t="s">
        <v>1</v>
      </c>
      <c r="D178" s="50"/>
      <c r="E178" s="50"/>
      <c r="F178" s="10"/>
      <c r="G178" s="51"/>
      <c r="H178" s="15"/>
      <c r="I178" s="6"/>
      <c r="J178" s="50" t="s">
        <v>36</v>
      </c>
      <c r="K178" s="7">
        <v>21</v>
      </c>
      <c r="L178" s="10">
        <f>ROUND((L177+L176+L175)*2.14%,2)</f>
        <v>519158.16</v>
      </c>
      <c r="M178" s="10">
        <f>L178</f>
        <v>519158.16</v>
      </c>
      <c r="N178" s="14"/>
      <c r="O178" s="14"/>
      <c r="P178" s="47"/>
      <c r="Q178" s="54">
        <f t="shared" si="20"/>
        <v>519158.16</v>
      </c>
    </row>
    <row r="179" spans="1:17" ht="15.75" customHeight="1" x14ac:dyDescent="0.25">
      <c r="A179" s="48">
        <v>45</v>
      </c>
      <c r="B179" s="53">
        <v>71956000</v>
      </c>
      <c r="C179" s="55" t="s">
        <v>1</v>
      </c>
      <c r="D179" s="55" t="s">
        <v>1</v>
      </c>
      <c r="E179" s="55" t="s">
        <v>63</v>
      </c>
      <c r="F179" s="38" t="s">
        <v>99</v>
      </c>
      <c r="G179" s="53" t="s">
        <v>17</v>
      </c>
      <c r="H179" s="38">
        <v>1119.1400000000001</v>
      </c>
      <c r="I179" s="34">
        <v>34</v>
      </c>
      <c r="J179" s="55" t="s">
        <v>18</v>
      </c>
      <c r="K179" s="36" t="s">
        <v>0</v>
      </c>
      <c r="L179" s="38">
        <f>L180+L181</f>
        <v>2680617</v>
      </c>
      <c r="M179" s="38">
        <f>M180+M181</f>
        <v>2680617</v>
      </c>
      <c r="N179" s="39">
        <f t="shared" ref="N179:P179" si="60">N180+N181</f>
        <v>0</v>
      </c>
      <c r="O179" s="39">
        <f t="shared" si="60"/>
        <v>0</v>
      </c>
      <c r="P179" s="46">
        <f t="shared" si="60"/>
        <v>0</v>
      </c>
      <c r="Q179" s="33">
        <f t="shared" ref="Q179:Q186" si="61">M179+N179+O179+P179</f>
        <v>2680617</v>
      </c>
    </row>
    <row r="180" spans="1:17" ht="15.75" customHeight="1" x14ac:dyDescent="0.25">
      <c r="A180" s="48"/>
      <c r="B180" s="53">
        <v>71956000</v>
      </c>
      <c r="C180" s="55" t="s">
        <v>1</v>
      </c>
      <c r="D180" s="55"/>
      <c r="E180" s="55"/>
      <c r="F180" s="38"/>
      <c r="G180" s="53"/>
      <c r="H180" s="35"/>
      <c r="I180" s="34"/>
      <c r="J180" s="55" t="s">
        <v>36</v>
      </c>
      <c r="K180" s="36">
        <v>21</v>
      </c>
      <c r="L180" s="38">
        <v>56164</v>
      </c>
      <c r="M180" s="38">
        <f>L180</f>
        <v>56164</v>
      </c>
      <c r="N180" s="39"/>
      <c r="O180" s="39"/>
      <c r="P180" s="46"/>
      <c r="Q180" s="33">
        <f t="shared" si="61"/>
        <v>56164</v>
      </c>
    </row>
    <row r="181" spans="1:17" ht="15.75" customHeight="1" x14ac:dyDescent="0.25">
      <c r="A181" s="49"/>
      <c r="B181" s="53">
        <v>71956000</v>
      </c>
      <c r="C181" s="55" t="s">
        <v>1</v>
      </c>
      <c r="D181" s="55"/>
      <c r="E181" s="55"/>
      <c r="F181" s="38"/>
      <c r="G181" s="53"/>
      <c r="H181" s="35"/>
      <c r="I181" s="34"/>
      <c r="J181" s="55" t="s">
        <v>34</v>
      </c>
      <c r="K181" s="36">
        <v>10</v>
      </c>
      <c r="L181" s="38">
        <v>2624453</v>
      </c>
      <c r="M181" s="38">
        <f>L181</f>
        <v>2624453</v>
      </c>
      <c r="N181" s="39"/>
      <c r="O181" s="39"/>
      <c r="P181" s="46"/>
      <c r="Q181" s="33">
        <f t="shared" si="61"/>
        <v>2624453</v>
      </c>
    </row>
    <row r="182" spans="1:17" ht="15.75" customHeight="1" x14ac:dyDescent="0.25">
      <c r="A182" s="69">
        <v>46</v>
      </c>
      <c r="B182" s="53">
        <v>71956000</v>
      </c>
      <c r="C182" s="55" t="s">
        <v>1</v>
      </c>
      <c r="D182" s="55" t="s">
        <v>1</v>
      </c>
      <c r="E182" s="55" t="s">
        <v>63</v>
      </c>
      <c r="F182" s="37" t="s">
        <v>64</v>
      </c>
      <c r="G182" s="53" t="s">
        <v>17</v>
      </c>
      <c r="H182" s="38">
        <v>2110.5</v>
      </c>
      <c r="I182" s="34">
        <v>60</v>
      </c>
      <c r="J182" s="55" t="s">
        <v>18</v>
      </c>
      <c r="K182" s="36" t="s">
        <v>0</v>
      </c>
      <c r="L182" s="38">
        <f>L183+L185+L184</f>
        <v>5637394.6299999999</v>
      </c>
      <c r="M182" s="38">
        <f>M183+M185+M184</f>
        <v>5637394.6299999999</v>
      </c>
      <c r="N182" s="38">
        <f t="shared" ref="N182:P182" si="62">N183+N185+N184</f>
        <v>0</v>
      </c>
      <c r="O182" s="38">
        <f t="shared" si="62"/>
        <v>0</v>
      </c>
      <c r="P182" s="38">
        <f t="shared" si="62"/>
        <v>0</v>
      </c>
      <c r="Q182" s="33">
        <f t="shared" si="61"/>
        <v>5637394.6299999999</v>
      </c>
    </row>
    <row r="183" spans="1:17" ht="15.75" customHeight="1" x14ac:dyDescent="0.25">
      <c r="A183" s="71"/>
      <c r="B183" s="53">
        <v>71956000</v>
      </c>
      <c r="C183" s="55" t="s">
        <v>1</v>
      </c>
      <c r="D183" s="55"/>
      <c r="E183" s="55"/>
      <c r="F183" s="37"/>
      <c r="G183" s="53"/>
      <c r="H183" s="35"/>
      <c r="I183" s="34"/>
      <c r="J183" s="55" t="s">
        <v>37</v>
      </c>
      <c r="K183" s="32" t="s">
        <v>38</v>
      </c>
      <c r="L183" s="38">
        <v>2686030</v>
      </c>
      <c r="M183" s="38">
        <f>L183</f>
        <v>2686030</v>
      </c>
      <c r="N183" s="38"/>
      <c r="O183" s="38"/>
      <c r="P183" s="38"/>
      <c r="Q183" s="33">
        <f t="shared" si="61"/>
        <v>2686030</v>
      </c>
    </row>
    <row r="184" spans="1:17" ht="15.75" customHeight="1" x14ac:dyDescent="0.25">
      <c r="A184" s="71"/>
      <c r="B184" s="53">
        <v>71956000</v>
      </c>
      <c r="C184" s="55" t="s">
        <v>1</v>
      </c>
      <c r="D184" s="55"/>
      <c r="E184" s="55"/>
      <c r="F184" s="37"/>
      <c r="G184" s="53"/>
      <c r="H184" s="35"/>
      <c r="I184" s="34"/>
      <c r="J184" s="55" t="s">
        <v>34</v>
      </c>
      <c r="K184" s="32">
        <v>10</v>
      </c>
      <c r="L184" s="38">
        <v>2833252</v>
      </c>
      <c r="M184" s="38">
        <f t="shared" ref="M184:M185" si="63">L184</f>
        <v>2833252</v>
      </c>
      <c r="N184" s="38"/>
      <c r="O184" s="38"/>
      <c r="P184" s="38"/>
      <c r="Q184" s="33">
        <f t="shared" si="61"/>
        <v>2833252</v>
      </c>
    </row>
    <row r="185" spans="1:17" ht="15.75" customHeight="1" x14ac:dyDescent="0.25">
      <c r="A185" s="70"/>
      <c r="B185" s="53">
        <v>71956000</v>
      </c>
      <c r="C185" s="55" t="s">
        <v>1</v>
      </c>
      <c r="D185" s="55"/>
      <c r="E185" s="55"/>
      <c r="F185" s="38"/>
      <c r="G185" s="53"/>
      <c r="H185" s="35"/>
      <c r="I185" s="34"/>
      <c r="J185" s="55" t="s">
        <v>36</v>
      </c>
      <c r="K185" s="36">
        <v>21</v>
      </c>
      <c r="L185" s="38">
        <f>ROUND((L184+L183)*2.14%,2)</f>
        <v>118112.63</v>
      </c>
      <c r="M185" s="38">
        <f t="shared" si="63"/>
        <v>118112.63</v>
      </c>
      <c r="N185" s="39"/>
      <c r="O185" s="39"/>
      <c r="P185" s="46"/>
      <c r="Q185" s="33">
        <f t="shared" si="61"/>
        <v>118112.63</v>
      </c>
    </row>
    <row r="186" spans="1:17" ht="15.75" customHeight="1" x14ac:dyDescent="0.25">
      <c r="A186" s="75">
        <v>47</v>
      </c>
      <c r="B186" s="53">
        <v>71956000</v>
      </c>
      <c r="C186" s="55" t="s">
        <v>1</v>
      </c>
      <c r="D186" s="55" t="s">
        <v>1</v>
      </c>
      <c r="E186" s="55" t="s">
        <v>63</v>
      </c>
      <c r="F186" s="37" t="s">
        <v>65</v>
      </c>
      <c r="G186" s="53" t="s">
        <v>17</v>
      </c>
      <c r="H186" s="38">
        <v>1012.9</v>
      </c>
      <c r="I186" s="34">
        <v>46</v>
      </c>
      <c r="J186" s="55" t="s">
        <v>18</v>
      </c>
      <c r="K186" s="36" t="s">
        <v>0</v>
      </c>
      <c r="L186" s="38">
        <f>L187+L189+L188</f>
        <v>4112908.15</v>
      </c>
      <c r="M186" s="38">
        <f>M187+M189+M188</f>
        <v>4112908.15</v>
      </c>
      <c r="N186" s="38">
        <f t="shared" ref="N186:P186" si="64">N187+N189+N188</f>
        <v>0</v>
      </c>
      <c r="O186" s="38">
        <f t="shared" si="64"/>
        <v>0</v>
      </c>
      <c r="P186" s="38">
        <f t="shared" si="64"/>
        <v>0</v>
      </c>
      <c r="Q186" s="33">
        <f t="shared" si="61"/>
        <v>4112908.15</v>
      </c>
    </row>
    <row r="187" spans="1:17" ht="15.75" customHeight="1" x14ac:dyDescent="0.25">
      <c r="A187" s="76"/>
      <c r="B187" s="53">
        <v>71956000</v>
      </c>
      <c r="C187" s="55" t="s">
        <v>1</v>
      </c>
      <c r="D187" s="55"/>
      <c r="E187" s="55"/>
      <c r="F187" s="37"/>
      <c r="G187" s="53"/>
      <c r="H187" s="35"/>
      <c r="I187" s="34"/>
      <c r="J187" s="55" t="s">
        <v>37</v>
      </c>
      <c r="K187" s="32" t="s">
        <v>38</v>
      </c>
      <c r="L187" s="38">
        <v>1321992</v>
      </c>
      <c r="M187" s="38">
        <f>L187</f>
        <v>1321992</v>
      </c>
      <c r="N187" s="38"/>
      <c r="O187" s="38"/>
      <c r="P187" s="38"/>
      <c r="Q187" s="33">
        <f t="shared" ref="Q187:Q189" si="65">M187+N187+O187+P187</f>
        <v>1321992</v>
      </c>
    </row>
    <row r="188" spans="1:17" ht="15.75" customHeight="1" x14ac:dyDescent="0.25">
      <c r="A188" s="76"/>
      <c r="B188" s="53">
        <v>71956000</v>
      </c>
      <c r="C188" s="55" t="s">
        <v>1</v>
      </c>
      <c r="D188" s="55"/>
      <c r="E188" s="55"/>
      <c r="F188" s="37"/>
      <c r="G188" s="53"/>
      <c r="H188" s="35"/>
      <c r="I188" s="34"/>
      <c r="J188" s="55" t="s">
        <v>34</v>
      </c>
      <c r="K188" s="32">
        <v>10</v>
      </c>
      <c r="L188" s="38">
        <v>2704744</v>
      </c>
      <c r="M188" s="38">
        <f>L188</f>
        <v>2704744</v>
      </c>
      <c r="N188" s="38"/>
      <c r="O188" s="38"/>
      <c r="P188" s="38"/>
      <c r="Q188" s="33">
        <f t="shared" si="65"/>
        <v>2704744</v>
      </c>
    </row>
    <row r="189" spans="1:17" ht="15.75" customHeight="1" x14ac:dyDescent="0.25">
      <c r="A189" s="77"/>
      <c r="B189" s="53">
        <v>71956000</v>
      </c>
      <c r="C189" s="55" t="s">
        <v>1</v>
      </c>
      <c r="D189" s="55"/>
      <c r="E189" s="55"/>
      <c r="F189" s="38"/>
      <c r="G189" s="53"/>
      <c r="H189" s="35"/>
      <c r="I189" s="34"/>
      <c r="J189" s="55" t="s">
        <v>36</v>
      </c>
      <c r="K189" s="36">
        <v>21</v>
      </c>
      <c r="L189" s="38">
        <f>ROUND((L188+L187)*2.14%,2)</f>
        <v>86172.15</v>
      </c>
      <c r="M189" s="38">
        <f>L189</f>
        <v>86172.15</v>
      </c>
      <c r="N189" s="39"/>
      <c r="O189" s="39"/>
      <c r="P189" s="46"/>
      <c r="Q189" s="33">
        <f t="shared" si="65"/>
        <v>86172.15</v>
      </c>
    </row>
    <row r="190" spans="1:17" ht="15.75" customHeight="1" x14ac:dyDescent="0.25">
      <c r="A190" s="69">
        <v>48</v>
      </c>
      <c r="B190" s="51">
        <v>71956000</v>
      </c>
      <c r="C190" s="50" t="s">
        <v>1</v>
      </c>
      <c r="D190" s="50" t="s">
        <v>1</v>
      </c>
      <c r="E190" s="50" t="s">
        <v>22</v>
      </c>
      <c r="F190" s="11" t="s">
        <v>75</v>
      </c>
      <c r="G190" s="51" t="s">
        <v>17</v>
      </c>
      <c r="H190" s="10">
        <v>5883.8</v>
      </c>
      <c r="I190" s="6">
        <v>209</v>
      </c>
      <c r="J190" s="50" t="s">
        <v>18</v>
      </c>
      <c r="K190" s="7" t="s">
        <v>0</v>
      </c>
      <c r="L190" s="10">
        <f>L191+L192</f>
        <v>185972.67</v>
      </c>
      <c r="M190" s="10">
        <f t="shared" ref="M190:P190" si="66">M191+M192</f>
        <v>20000</v>
      </c>
      <c r="N190" s="10">
        <f t="shared" si="66"/>
        <v>0</v>
      </c>
      <c r="O190" s="10">
        <f t="shared" si="66"/>
        <v>157674.03650000002</v>
      </c>
      <c r="P190" s="10">
        <f t="shared" si="66"/>
        <v>8298.6335000000017</v>
      </c>
      <c r="Q190" s="54">
        <f t="shared" ref="Q190:Q247" si="67">M190+N190+O190+P190</f>
        <v>185972.67</v>
      </c>
    </row>
    <row r="191" spans="1:17" ht="51.75" customHeight="1" x14ac:dyDescent="0.25">
      <c r="A191" s="71"/>
      <c r="B191" s="51">
        <v>71956000</v>
      </c>
      <c r="C191" s="50" t="s">
        <v>1</v>
      </c>
      <c r="D191" s="50"/>
      <c r="E191" s="50"/>
      <c r="F191" s="11"/>
      <c r="G191" s="51"/>
      <c r="H191" s="15"/>
      <c r="I191" s="6"/>
      <c r="J191" s="50" t="s">
        <v>20</v>
      </c>
      <c r="K191" s="8" t="s">
        <v>19</v>
      </c>
      <c r="L191" s="10">
        <v>165972.67000000001</v>
      </c>
      <c r="M191" s="10"/>
      <c r="N191" s="10"/>
      <c r="O191" s="47">
        <f>L191*0.95</f>
        <v>157674.03650000002</v>
      </c>
      <c r="P191" s="47">
        <f>L191*0.05</f>
        <v>8298.6335000000017</v>
      </c>
      <c r="Q191" s="54">
        <f t="shared" si="67"/>
        <v>165972.67000000001</v>
      </c>
    </row>
    <row r="192" spans="1:17" ht="93.6" customHeight="1" x14ac:dyDescent="0.25">
      <c r="A192" s="70"/>
      <c r="B192" s="51">
        <v>71956000</v>
      </c>
      <c r="C192" s="50" t="s">
        <v>1</v>
      </c>
      <c r="D192" s="50"/>
      <c r="E192" s="50"/>
      <c r="F192" s="10"/>
      <c r="G192" s="51"/>
      <c r="H192" s="15"/>
      <c r="I192" s="6"/>
      <c r="J192" s="50" t="s">
        <v>107</v>
      </c>
      <c r="K192" s="12" t="s">
        <v>72</v>
      </c>
      <c r="L192" s="10">
        <v>20000</v>
      </c>
      <c r="M192" s="10">
        <v>20000</v>
      </c>
      <c r="N192" s="14"/>
      <c r="O192" s="14"/>
      <c r="P192" s="47"/>
      <c r="Q192" s="54">
        <f t="shared" si="67"/>
        <v>20000</v>
      </c>
    </row>
    <row r="193" spans="1:17" ht="15.75" customHeight="1" x14ac:dyDescent="0.25">
      <c r="A193" s="69">
        <v>49</v>
      </c>
      <c r="B193" s="51">
        <v>71956000</v>
      </c>
      <c r="C193" s="50" t="s">
        <v>1</v>
      </c>
      <c r="D193" s="50" t="s">
        <v>1</v>
      </c>
      <c r="E193" s="50" t="s">
        <v>22</v>
      </c>
      <c r="F193" s="11" t="s">
        <v>46</v>
      </c>
      <c r="G193" s="51" t="s">
        <v>17</v>
      </c>
      <c r="H193" s="10">
        <v>5502.7</v>
      </c>
      <c r="I193" s="6">
        <v>247</v>
      </c>
      <c r="J193" s="50" t="s">
        <v>18</v>
      </c>
      <c r="K193" s="7" t="s">
        <v>0</v>
      </c>
      <c r="L193" s="10">
        <f>L194+L195</f>
        <v>184258.15</v>
      </c>
      <c r="M193" s="10">
        <f t="shared" ref="M193:P193" si="68">M194+M195</f>
        <v>20000</v>
      </c>
      <c r="N193" s="10">
        <f t="shared" si="68"/>
        <v>0</v>
      </c>
      <c r="O193" s="10">
        <f t="shared" si="68"/>
        <v>156045.24249999999</v>
      </c>
      <c r="P193" s="10">
        <f t="shared" si="68"/>
        <v>8212.9074999999993</v>
      </c>
      <c r="Q193" s="54">
        <f t="shared" si="67"/>
        <v>184258.15</v>
      </c>
    </row>
    <row r="194" spans="1:17" ht="51.75" customHeight="1" x14ac:dyDescent="0.25">
      <c r="A194" s="71"/>
      <c r="B194" s="51">
        <v>71956000</v>
      </c>
      <c r="C194" s="50" t="s">
        <v>1</v>
      </c>
      <c r="D194" s="50"/>
      <c r="E194" s="50"/>
      <c r="F194" s="11"/>
      <c r="G194" s="51"/>
      <c r="H194" s="15"/>
      <c r="I194" s="6"/>
      <c r="J194" s="50" t="s">
        <v>20</v>
      </c>
      <c r="K194" s="8" t="s">
        <v>19</v>
      </c>
      <c r="L194" s="10">
        <v>164258.15</v>
      </c>
      <c r="M194" s="10"/>
      <c r="N194" s="10"/>
      <c r="O194" s="47">
        <f>L194*0.95</f>
        <v>156045.24249999999</v>
      </c>
      <c r="P194" s="47">
        <f>L194*0.05</f>
        <v>8212.9074999999993</v>
      </c>
      <c r="Q194" s="54">
        <f t="shared" si="67"/>
        <v>164258.15</v>
      </c>
    </row>
    <row r="195" spans="1:17" ht="110.25" customHeight="1" x14ac:dyDescent="0.25">
      <c r="A195" s="70"/>
      <c r="B195" s="51">
        <v>71956000</v>
      </c>
      <c r="C195" s="50" t="s">
        <v>1</v>
      </c>
      <c r="D195" s="50"/>
      <c r="E195" s="50"/>
      <c r="F195" s="10"/>
      <c r="G195" s="51"/>
      <c r="H195" s="15"/>
      <c r="I195" s="6"/>
      <c r="J195" s="50" t="s">
        <v>107</v>
      </c>
      <c r="K195" s="12" t="s">
        <v>72</v>
      </c>
      <c r="L195" s="10">
        <v>20000</v>
      </c>
      <c r="M195" s="10">
        <v>20000</v>
      </c>
      <c r="N195" s="14"/>
      <c r="O195" s="14"/>
      <c r="P195" s="47"/>
      <c r="Q195" s="54">
        <f t="shared" si="67"/>
        <v>20000</v>
      </c>
    </row>
    <row r="196" spans="1:17" ht="15.75" customHeight="1" x14ac:dyDescent="0.25">
      <c r="A196" s="69">
        <v>50</v>
      </c>
      <c r="B196" s="51">
        <v>71956000</v>
      </c>
      <c r="C196" s="50" t="s">
        <v>1</v>
      </c>
      <c r="D196" s="50" t="s">
        <v>1</v>
      </c>
      <c r="E196" s="50" t="s">
        <v>22</v>
      </c>
      <c r="F196" s="11" t="s">
        <v>88</v>
      </c>
      <c r="G196" s="51" t="s">
        <v>17</v>
      </c>
      <c r="H196" s="10">
        <v>5168.8999999999996</v>
      </c>
      <c r="I196" s="6">
        <v>118</v>
      </c>
      <c r="J196" s="50" t="s">
        <v>18</v>
      </c>
      <c r="K196" s="7" t="s">
        <v>0</v>
      </c>
      <c r="L196" s="10">
        <f>L197+L198</f>
        <v>187342.1</v>
      </c>
      <c r="M196" s="10">
        <f t="shared" ref="M196:P196" si="69">M197+M198</f>
        <v>20000</v>
      </c>
      <c r="N196" s="10">
        <f t="shared" si="69"/>
        <v>0</v>
      </c>
      <c r="O196" s="10">
        <f t="shared" si="69"/>
        <v>158975</v>
      </c>
      <c r="P196" s="10">
        <f t="shared" si="69"/>
        <v>8367.1000000000058</v>
      </c>
      <c r="Q196" s="54">
        <f t="shared" si="67"/>
        <v>187342.1</v>
      </c>
    </row>
    <row r="197" spans="1:17" ht="51.75" customHeight="1" x14ac:dyDescent="0.25">
      <c r="A197" s="71"/>
      <c r="B197" s="51">
        <v>71956000</v>
      </c>
      <c r="C197" s="50" t="s">
        <v>1</v>
      </c>
      <c r="D197" s="50"/>
      <c r="E197" s="50"/>
      <c r="F197" s="11"/>
      <c r="G197" s="51"/>
      <c r="H197" s="15"/>
      <c r="I197" s="6"/>
      <c r="J197" s="50" t="s">
        <v>20</v>
      </c>
      <c r="K197" s="8" t="s">
        <v>19</v>
      </c>
      <c r="L197" s="10">
        <v>167342.1</v>
      </c>
      <c r="M197" s="10"/>
      <c r="N197" s="10"/>
      <c r="O197" s="47">
        <f>ROUND(L197*0.95,2)</f>
        <v>158975</v>
      </c>
      <c r="P197" s="47">
        <f>L197-O197</f>
        <v>8367.1000000000058</v>
      </c>
      <c r="Q197" s="54">
        <f t="shared" si="67"/>
        <v>167342.1</v>
      </c>
    </row>
    <row r="198" spans="1:17" ht="110.25" customHeight="1" x14ac:dyDescent="0.25">
      <c r="A198" s="70"/>
      <c r="B198" s="51">
        <v>71956000</v>
      </c>
      <c r="C198" s="50" t="s">
        <v>1</v>
      </c>
      <c r="D198" s="50"/>
      <c r="E198" s="50"/>
      <c r="F198" s="10"/>
      <c r="G198" s="51"/>
      <c r="H198" s="15"/>
      <c r="I198" s="6"/>
      <c r="J198" s="50" t="s">
        <v>107</v>
      </c>
      <c r="K198" s="12" t="s">
        <v>72</v>
      </c>
      <c r="L198" s="10">
        <v>20000</v>
      </c>
      <c r="M198" s="10">
        <v>20000</v>
      </c>
      <c r="N198" s="14"/>
      <c r="O198" s="14"/>
      <c r="P198" s="47"/>
      <c r="Q198" s="54">
        <f t="shared" si="67"/>
        <v>20000</v>
      </c>
    </row>
    <row r="199" spans="1:17" ht="15.75" customHeight="1" x14ac:dyDescent="0.25">
      <c r="A199" s="69">
        <v>51</v>
      </c>
      <c r="B199" s="51">
        <v>71956000</v>
      </c>
      <c r="C199" s="50" t="s">
        <v>1</v>
      </c>
      <c r="D199" s="50" t="s">
        <v>1</v>
      </c>
      <c r="E199" s="50" t="s">
        <v>22</v>
      </c>
      <c r="F199" s="11" t="s">
        <v>89</v>
      </c>
      <c r="G199" s="51" t="s">
        <v>17</v>
      </c>
      <c r="H199" s="10">
        <v>4591.5</v>
      </c>
      <c r="I199" s="6">
        <v>144</v>
      </c>
      <c r="J199" s="50" t="s">
        <v>18</v>
      </c>
      <c r="K199" s="7" t="s">
        <v>0</v>
      </c>
      <c r="L199" s="10">
        <f>L200+L201</f>
        <v>183518.65</v>
      </c>
      <c r="M199" s="10">
        <f t="shared" ref="M199:P199" si="70">M200+M201</f>
        <v>20000</v>
      </c>
      <c r="N199" s="10">
        <f t="shared" si="70"/>
        <v>0</v>
      </c>
      <c r="O199" s="10">
        <f t="shared" si="70"/>
        <v>155342.7175</v>
      </c>
      <c r="P199" s="10">
        <f t="shared" si="70"/>
        <v>8175.9324999999999</v>
      </c>
      <c r="Q199" s="54">
        <f t="shared" si="67"/>
        <v>183518.65</v>
      </c>
    </row>
    <row r="200" spans="1:17" ht="51.75" customHeight="1" x14ac:dyDescent="0.25">
      <c r="A200" s="71"/>
      <c r="B200" s="51">
        <v>71956000</v>
      </c>
      <c r="C200" s="50" t="s">
        <v>1</v>
      </c>
      <c r="D200" s="50"/>
      <c r="E200" s="50"/>
      <c r="F200" s="11"/>
      <c r="G200" s="51"/>
      <c r="H200" s="15"/>
      <c r="I200" s="6"/>
      <c r="J200" s="50" t="s">
        <v>20</v>
      </c>
      <c r="K200" s="8" t="s">
        <v>19</v>
      </c>
      <c r="L200" s="10">
        <v>163518.65</v>
      </c>
      <c r="M200" s="10"/>
      <c r="N200" s="10"/>
      <c r="O200" s="47">
        <f>L200*0.95</f>
        <v>155342.7175</v>
      </c>
      <c r="P200" s="47">
        <f>L200*0.05</f>
        <v>8175.9324999999999</v>
      </c>
      <c r="Q200" s="54">
        <f t="shared" si="67"/>
        <v>163518.65</v>
      </c>
    </row>
    <row r="201" spans="1:17" ht="110.25" customHeight="1" x14ac:dyDescent="0.25">
      <c r="A201" s="70"/>
      <c r="B201" s="51">
        <v>71956000</v>
      </c>
      <c r="C201" s="50" t="s">
        <v>1</v>
      </c>
      <c r="D201" s="50"/>
      <c r="E201" s="50"/>
      <c r="F201" s="10"/>
      <c r="G201" s="51"/>
      <c r="H201" s="15"/>
      <c r="I201" s="6"/>
      <c r="J201" s="50" t="s">
        <v>107</v>
      </c>
      <c r="K201" s="12" t="s">
        <v>72</v>
      </c>
      <c r="L201" s="10">
        <v>20000</v>
      </c>
      <c r="M201" s="10">
        <v>20000</v>
      </c>
      <c r="N201" s="14"/>
      <c r="O201" s="14"/>
      <c r="P201" s="47"/>
      <c r="Q201" s="54">
        <f t="shared" si="67"/>
        <v>20000</v>
      </c>
    </row>
    <row r="202" spans="1:17" ht="15.75" customHeight="1" x14ac:dyDescent="0.25">
      <c r="A202" s="69">
        <v>52</v>
      </c>
      <c r="B202" s="51">
        <v>71956000</v>
      </c>
      <c r="C202" s="50" t="s">
        <v>1</v>
      </c>
      <c r="D202" s="50" t="s">
        <v>1</v>
      </c>
      <c r="E202" s="50" t="s">
        <v>22</v>
      </c>
      <c r="F202" s="11" t="s">
        <v>90</v>
      </c>
      <c r="G202" s="51" t="s">
        <v>17</v>
      </c>
      <c r="H202" s="10">
        <v>4814.3</v>
      </c>
      <c r="I202" s="6">
        <v>224</v>
      </c>
      <c r="J202" s="50" t="s">
        <v>18</v>
      </c>
      <c r="K202" s="7" t="s">
        <v>0</v>
      </c>
      <c r="L202" s="10">
        <f>L203+L204</f>
        <v>184086.51</v>
      </c>
      <c r="M202" s="10">
        <f t="shared" ref="M202:P202" si="71">M203+M204</f>
        <v>20000</v>
      </c>
      <c r="N202" s="10">
        <f t="shared" si="71"/>
        <v>0</v>
      </c>
      <c r="O202" s="10">
        <f t="shared" si="71"/>
        <v>155882.1845</v>
      </c>
      <c r="P202" s="10">
        <f t="shared" si="71"/>
        <v>8204.3255000000008</v>
      </c>
      <c r="Q202" s="54">
        <f t="shared" si="67"/>
        <v>184086.51</v>
      </c>
    </row>
    <row r="203" spans="1:17" ht="51.75" customHeight="1" x14ac:dyDescent="0.25">
      <c r="A203" s="71"/>
      <c r="B203" s="51">
        <v>71956000</v>
      </c>
      <c r="C203" s="50" t="s">
        <v>1</v>
      </c>
      <c r="D203" s="50"/>
      <c r="E203" s="50"/>
      <c r="F203" s="11"/>
      <c r="G203" s="51"/>
      <c r="H203" s="15"/>
      <c r="I203" s="6"/>
      <c r="J203" s="50" t="s">
        <v>20</v>
      </c>
      <c r="K203" s="8" t="s">
        <v>19</v>
      </c>
      <c r="L203" s="10">
        <v>164086.51</v>
      </c>
      <c r="M203" s="10"/>
      <c r="N203" s="10"/>
      <c r="O203" s="47">
        <f>L203*0.95</f>
        <v>155882.1845</v>
      </c>
      <c r="P203" s="47">
        <f>L203*0.05</f>
        <v>8204.3255000000008</v>
      </c>
      <c r="Q203" s="54">
        <f t="shared" si="67"/>
        <v>164086.51</v>
      </c>
    </row>
    <row r="204" spans="1:17" ht="110.25" customHeight="1" x14ac:dyDescent="0.25">
      <c r="A204" s="70"/>
      <c r="B204" s="51">
        <v>71956000</v>
      </c>
      <c r="C204" s="50" t="s">
        <v>1</v>
      </c>
      <c r="D204" s="50"/>
      <c r="E204" s="50"/>
      <c r="F204" s="10"/>
      <c r="G204" s="51"/>
      <c r="H204" s="15"/>
      <c r="I204" s="6"/>
      <c r="J204" s="50" t="s">
        <v>107</v>
      </c>
      <c r="K204" s="12" t="s">
        <v>72</v>
      </c>
      <c r="L204" s="10">
        <v>20000</v>
      </c>
      <c r="M204" s="10">
        <v>20000</v>
      </c>
      <c r="N204" s="14"/>
      <c r="O204" s="14"/>
      <c r="P204" s="47"/>
      <c r="Q204" s="54">
        <f t="shared" si="67"/>
        <v>20000</v>
      </c>
    </row>
    <row r="205" spans="1:17" ht="15.75" customHeight="1" x14ac:dyDescent="0.25">
      <c r="A205" s="69">
        <v>53</v>
      </c>
      <c r="B205" s="51">
        <v>71956000</v>
      </c>
      <c r="C205" s="50" t="s">
        <v>1</v>
      </c>
      <c r="D205" s="50" t="s">
        <v>1</v>
      </c>
      <c r="E205" s="50" t="s">
        <v>23</v>
      </c>
      <c r="F205" s="11" t="s">
        <v>91</v>
      </c>
      <c r="G205" s="51" t="s">
        <v>17</v>
      </c>
      <c r="H205" s="10">
        <v>9618.1</v>
      </c>
      <c r="I205" s="6">
        <v>420</v>
      </c>
      <c r="J205" s="50" t="s">
        <v>18</v>
      </c>
      <c r="K205" s="7" t="s">
        <v>0</v>
      </c>
      <c r="L205" s="10">
        <f>L206+L207</f>
        <v>435474.43999999994</v>
      </c>
      <c r="M205" s="10">
        <f t="shared" ref="M205:P205" si="72">M206+M207</f>
        <v>20000</v>
      </c>
      <c r="N205" s="10">
        <f t="shared" si="72"/>
        <v>0</v>
      </c>
      <c r="O205" s="10">
        <f t="shared" si="72"/>
        <v>394700.71799999994</v>
      </c>
      <c r="P205" s="10">
        <f t="shared" si="72"/>
        <v>20773.721999999998</v>
      </c>
      <c r="Q205" s="54">
        <f t="shared" si="67"/>
        <v>435474.43999999994</v>
      </c>
    </row>
    <row r="206" spans="1:17" ht="51.75" customHeight="1" x14ac:dyDescent="0.25">
      <c r="A206" s="71"/>
      <c r="B206" s="51">
        <v>71956000</v>
      </c>
      <c r="C206" s="50" t="s">
        <v>1</v>
      </c>
      <c r="D206" s="50"/>
      <c r="E206" s="50"/>
      <c r="F206" s="11"/>
      <c r="G206" s="51"/>
      <c r="H206" s="15"/>
      <c r="I206" s="6"/>
      <c r="J206" s="50" t="s">
        <v>20</v>
      </c>
      <c r="K206" s="8" t="s">
        <v>19</v>
      </c>
      <c r="L206" s="10">
        <v>415474.43999999994</v>
      </c>
      <c r="M206" s="10"/>
      <c r="N206" s="10"/>
      <c r="O206" s="47">
        <f>L206*0.95</f>
        <v>394700.71799999994</v>
      </c>
      <c r="P206" s="47">
        <f>L206*0.05</f>
        <v>20773.721999999998</v>
      </c>
      <c r="Q206" s="54">
        <f t="shared" si="67"/>
        <v>415474.43999999994</v>
      </c>
    </row>
    <row r="207" spans="1:17" ht="110.25" customHeight="1" x14ac:dyDescent="0.25">
      <c r="A207" s="70"/>
      <c r="B207" s="51">
        <v>71956000</v>
      </c>
      <c r="C207" s="50" t="s">
        <v>1</v>
      </c>
      <c r="D207" s="50"/>
      <c r="E207" s="50"/>
      <c r="F207" s="10"/>
      <c r="G207" s="51"/>
      <c r="H207" s="15"/>
      <c r="I207" s="6"/>
      <c r="J207" s="50" t="s">
        <v>107</v>
      </c>
      <c r="K207" s="12" t="s">
        <v>72</v>
      </c>
      <c r="L207" s="10">
        <v>20000</v>
      </c>
      <c r="M207" s="10">
        <v>20000</v>
      </c>
      <c r="N207" s="14"/>
      <c r="O207" s="14"/>
      <c r="P207" s="47"/>
      <c r="Q207" s="54">
        <f t="shared" si="67"/>
        <v>20000</v>
      </c>
    </row>
    <row r="208" spans="1:17" ht="15.75" customHeight="1" x14ac:dyDescent="0.25">
      <c r="A208" s="69">
        <v>54</v>
      </c>
      <c r="B208" s="51">
        <v>71956000</v>
      </c>
      <c r="C208" s="50" t="s">
        <v>1</v>
      </c>
      <c r="D208" s="50" t="s">
        <v>1</v>
      </c>
      <c r="E208" s="50" t="s">
        <v>23</v>
      </c>
      <c r="F208" s="11" t="s">
        <v>92</v>
      </c>
      <c r="G208" s="51" t="s">
        <v>17</v>
      </c>
      <c r="H208" s="10">
        <v>6424.4</v>
      </c>
      <c r="I208" s="6">
        <v>215</v>
      </c>
      <c r="J208" s="50" t="s">
        <v>18</v>
      </c>
      <c r="K208" s="7" t="s">
        <v>0</v>
      </c>
      <c r="L208" s="10">
        <f>L209+L210</f>
        <v>301874.71000000002</v>
      </c>
      <c r="M208" s="10">
        <f t="shared" ref="M208:P208" si="73">M209+M210</f>
        <v>20000</v>
      </c>
      <c r="N208" s="10">
        <f t="shared" si="73"/>
        <v>0</v>
      </c>
      <c r="O208" s="10">
        <f t="shared" si="73"/>
        <v>267780.97450000001</v>
      </c>
      <c r="P208" s="10">
        <f t="shared" si="73"/>
        <v>14093.735500000003</v>
      </c>
      <c r="Q208" s="54">
        <f t="shared" si="67"/>
        <v>301874.71000000002</v>
      </c>
    </row>
    <row r="209" spans="1:17" ht="51.75" customHeight="1" x14ac:dyDescent="0.25">
      <c r="A209" s="71"/>
      <c r="B209" s="51">
        <v>71956000</v>
      </c>
      <c r="C209" s="50" t="s">
        <v>1</v>
      </c>
      <c r="D209" s="50"/>
      <c r="E209" s="50"/>
      <c r="F209" s="11"/>
      <c r="G209" s="51"/>
      <c r="H209" s="15"/>
      <c r="I209" s="6"/>
      <c r="J209" s="50" t="s">
        <v>20</v>
      </c>
      <c r="K209" s="8" t="s">
        <v>19</v>
      </c>
      <c r="L209" s="10">
        <v>281874.71000000002</v>
      </c>
      <c r="M209" s="10"/>
      <c r="N209" s="10"/>
      <c r="O209" s="47">
        <f>L209*0.95</f>
        <v>267780.97450000001</v>
      </c>
      <c r="P209" s="47">
        <f>L209*0.05</f>
        <v>14093.735500000003</v>
      </c>
      <c r="Q209" s="54">
        <f t="shared" si="67"/>
        <v>281874.71000000002</v>
      </c>
    </row>
    <row r="210" spans="1:17" ht="110.25" customHeight="1" x14ac:dyDescent="0.25">
      <c r="A210" s="70"/>
      <c r="B210" s="51">
        <v>71956000</v>
      </c>
      <c r="C210" s="50" t="s">
        <v>1</v>
      </c>
      <c r="D210" s="50"/>
      <c r="E210" s="50"/>
      <c r="F210" s="10"/>
      <c r="G210" s="51"/>
      <c r="H210" s="15"/>
      <c r="I210" s="6"/>
      <c r="J210" s="50" t="s">
        <v>107</v>
      </c>
      <c r="K210" s="12" t="s">
        <v>72</v>
      </c>
      <c r="L210" s="10">
        <v>20000</v>
      </c>
      <c r="M210" s="10">
        <v>20000</v>
      </c>
      <c r="N210" s="14"/>
      <c r="O210" s="14"/>
      <c r="P210" s="47"/>
      <c r="Q210" s="54">
        <f t="shared" si="67"/>
        <v>20000</v>
      </c>
    </row>
    <row r="211" spans="1:17" ht="15.75" customHeight="1" x14ac:dyDescent="0.25">
      <c r="A211" s="69">
        <v>55</v>
      </c>
      <c r="B211" s="51">
        <v>71956000</v>
      </c>
      <c r="C211" s="50" t="s">
        <v>1</v>
      </c>
      <c r="D211" s="50" t="s">
        <v>1</v>
      </c>
      <c r="E211" s="50" t="s">
        <v>23</v>
      </c>
      <c r="F211" s="11" t="s">
        <v>76</v>
      </c>
      <c r="G211" s="51" t="s">
        <v>17</v>
      </c>
      <c r="H211" s="10">
        <v>6389.3</v>
      </c>
      <c r="I211" s="6">
        <v>350</v>
      </c>
      <c r="J211" s="50" t="s">
        <v>18</v>
      </c>
      <c r="K211" s="7" t="s">
        <v>0</v>
      </c>
      <c r="L211" s="10">
        <f>L212+L213</f>
        <v>301874.71000000002</v>
      </c>
      <c r="M211" s="10">
        <f t="shared" ref="M211:P211" si="74">M212+M213</f>
        <v>20000</v>
      </c>
      <c r="N211" s="10">
        <f t="shared" si="74"/>
        <v>0</v>
      </c>
      <c r="O211" s="10">
        <f t="shared" si="74"/>
        <v>267780.97450000001</v>
      </c>
      <c r="P211" s="10">
        <f t="shared" si="74"/>
        <v>14093.735500000003</v>
      </c>
      <c r="Q211" s="54">
        <f t="shared" si="67"/>
        <v>301874.71000000002</v>
      </c>
    </row>
    <row r="212" spans="1:17" ht="51.75" customHeight="1" x14ac:dyDescent="0.25">
      <c r="A212" s="71"/>
      <c r="B212" s="51">
        <v>71956000</v>
      </c>
      <c r="C212" s="50" t="s">
        <v>1</v>
      </c>
      <c r="D212" s="50"/>
      <c r="E212" s="50"/>
      <c r="F212" s="11"/>
      <c r="G212" s="51"/>
      <c r="H212" s="15"/>
      <c r="I212" s="6"/>
      <c r="J212" s="50" t="s">
        <v>20</v>
      </c>
      <c r="K212" s="8" t="s">
        <v>19</v>
      </c>
      <c r="L212" s="10">
        <v>281874.71000000002</v>
      </c>
      <c r="M212" s="10"/>
      <c r="N212" s="10"/>
      <c r="O212" s="47">
        <f>L212*0.95</f>
        <v>267780.97450000001</v>
      </c>
      <c r="P212" s="47">
        <f>L212*0.05</f>
        <v>14093.735500000003</v>
      </c>
      <c r="Q212" s="54">
        <f t="shared" si="67"/>
        <v>281874.71000000002</v>
      </c>
    </row>
    <row r="213" spans="1:17" ht="110.25" customHeight="1" x14ac:dyDescent="0.25">
      <c r="A213" s="70"/>
      <c r="B213" s="51">
        <v>71956000</v>
      </c>
      <c r="C213" s="50" t="s">
        <v>1</v>
      </c>
      <c r="D213" s="50"/>
      <c r="E213" s="50"/>
      <c r="F213" s="10"/>
      <c r="G213" s="51"/>
      <c r="H213" s="15"/>
      <c r="I213" s="6"/>
      <c r="J213" s="50" t="s">
        <v>107</v>
      </c>
      <c r="K213" s="12" t="s">
        <v>72</v>
      </c>
      <c r="L213" s="10">
        <v>20000</v>
      </c>
      <c r="M213" s="10">
        <v>20000</v>
      </c>
      <c r="N213" s="14"/>
      <c r="O213" s="14"/>
      <c r="P213" s="47"/>
      <c r="Q213" s="54">
        <f t="shared" si="67"/>
        <v>20000</v>
      </c>
    </row>
    <row r="214" spans="1:17" ht="15.75" customHeight="1" x14ac:dyDescent="0.25">
      <c r="A214" s="69">
        <v>56</v>
      </c>
      <c r="B214" s="51">
        <v>71956000</v>
      </c>
      <c r="C214" s="50" t="s">
        <v>1</v>
      </c>
      <c r="D214" s="50" t="s">
        <v>1</v>
      </c>
      <c r="E214" s="50" t="s">
        <v>23</v>
      </c>
      <c r="F214" s="11" t="s">
        <v>93</v>
      </c>
      <c r="G214" s="51" t="s">
        <v>17</v>
      </c>
      <c r="H214" s="10">
        <v>6224.5</v>
      </c>
      <c r="I214" s="6">
        <v>287</v>
      </c>
      <c r="J214" s="50" t="s">
        <v>18</v>
      </c>
      <c r="K214" s="7" t="s">
        <v>0</v>
      </c>
      <c r="L214" s="10">
        <f>L215+L216</f>
        <v>299786.44</v>
      </c>
      <c r="M214" s="10">
        <f t="shared" ref="M214:P214" si="75">M215+M216</f>
        <v>20000</v>
      </c>
      <c r="N214" s="10">
        <f t="shared" si="75"/>
        <v>0</v>
      </c>
      <c r="O214" s="10">
        <f t="shared" si="75"/>
        <v>265797.11800000002</v>
      </c>
      <c r="P214" s="10">
        <f t="shared" si="75"/>
        <v>13989.322</v>
      </c>
      <c r="Q214" s="54">
        <f t="shared" si="67"/>
        <v>299786.44</v>
      </c>
    </row>
    <row r="215" spans="1:17" ht="51.75" customHeight="1" x14ac:dyDescent="0.25">
      <c r="A215" s="71"/>
      <c r="B215" s="51">
        <v>71956000</v>
      </c>
      <c r="C215" s="50" t="s">
        <v>1</v>
      </c>
      <c r="D215" s="50"/>
      <c r="E215" s="50"/>
      <c r="F215" s="11"/>
      <c r="G215" s="51"/>
      <c r="H215" s="15"/>
      <c r="I215" s="6"/>
      <c r="J215" s="50" t="s">
        <v>20</v>
      </c>
      <c r="K215" s="8" t="s">
        <v>19</v>
      </c>
      <c r="L215" s="10">
        <v>279786.44</v>
      </c>
      <c r="M215" s="10"/>
      <c r="N215" s="10"/>
      <c r="O215" s="47">
        <f>L215*0.95</f>
        <v>265797.11800000002</v>
      </c>
      <c r="P215" s="47">
        <f>L215*0.05</f>
        <v>13989.322</v>
      </c>
      <c r="Q215" s="54">
        <f t="shared" si="67"/>
        <v>279786.44</v>
      </c>
    </row>
    <row r="216" spans="1:17" ht="110.25" customHeight="1" x14ac:dyDescent="0.25">
      <c r="A216" s="70"/>
      <c r="B216" s="51">
        <v>71956000</v>
      </c>
      <c r="C216" s="50" t="s">
        <v>1</v>
      </c>
      <c r="D216" s="50"/>
      <c r="E216" s="50"/>
      <c r="F216" s="10"/>
      <c r="G216" s="51"/>
      <c r="H216" s="15"/>
      <c r="I216" s="6"/>
      <c r="J216" s="50" t="s">
        <v>107</v>
      </c>
      <c r="K216" s="12" t="s">
        <v>72</v>
      </c>
      <c r="L216" s="10">
        <v>20000</v>
      </c>
      <c r="M216" s="10">
        <v>20000</v>
      </c>
      <c r="N216" s="14"/>
      <c r="O216" s="14"/>
      <c r="P216" s="47"/>
      <c r="Q216" s="54">
        <f t="shared" si="67"/>
        <v>20000</v>
      </c>
    </row>
    <row r="217" spans="1:17" ht="15.75" customHeight="1" x14ac:dyDescent="0.25">
      <c r="A217" s="69">
        <v>57</v>
      </c>
      <c r="B217" s="51">
        <v>71956000</v>
      </c>
      <c r="C217" s="50" t="s">
        <v>1</v>
      </c>
      <c r="D217" s="50" t="s">
        <v>1</v>
      </c>
      <c r="E217" s="50" t="s">
        <v>23</v>
      </c>
      <c r="F217" s="11" t="s">
        <v>79</v>
      </c>
      <c r="G217" s="51" t="s">
        <v>17</v>
      </c>
      <c r="H217" s="10">
        <v>4118</v>
      </c>
      <c r="I217" s="6">
        <v>219</v>
      </c>
      <c r="J217" s="50" t="s">
        <v>18</v>
      </c>
      <c r="K217" s="7" t="s">
        <v>0</v>
      </c>
      <c r="L217" s="10">
        <f>L218+L219</f>
        <v>136505.70000000001</v>
      </c>
      <c r="M217" s="10">
        <f t="shared" ref="M217:P217" si="76">M218+M219</f>
        <v>20000</v>
      </c>
      <c r="N217" s="10">
        <f t="shared" si="76"/>
        <v>0</v>
      </c>
      <c r="O217" s="10">
        <f t="shared" si="76"/>
        <v>110680.42</v>
      </c>
      <c r="P217" s="10">
        <f t="shared" si="76"/>
        <v>5825.2799999999988</v>
      </c>
      <c r="Q217" s="54">
        <f t="shared" si="67"/>
        <v>136505.70000000001</v>
      </c>
    </row>
    <row r="218" spans="1:17" ht="51.75" customHeight="1" x14ac:dyDescent="0.25">
      <c r="A218" s="71"/>
      <c r="B218" s="51">
        <v>71956000</v>
      </c>
      <c r="C218" s="50" t="s">
        <v>1</v>
      </c>
      <c r="D218" s="50"/>
      <c r="E218" s="50"/>
      <c r="F218" s="11"/>
      <c r="G218" s="51"/>
      <c r="H218" s="15"/>
      <c r="I218" s="6"/>
      <c r="J218" s="50" t="s">
        <v>20</v>
      </c>
      <c r="K218" s="8" t="s">
        <v>19</v>
      </c>
      <c r="L218" s="10">
        <v>116505.7</v>
      </c>
      <c r="M218" s="10"/>
      <c r="N218" s="10"/>
      <c r="O218" s="47">
        <f>ROUND(L218*0.95,2)</f>
        <v>110680.42</v>
      </c>
      <c r="P218" s="47">
        <f>L218-O218</f>
        <v>5825.2799999999988</v>
      </c>
      <c r="Q218" s="54">
        <f t="shared" si="67"/>
        <v>116505.7</v>
      </c>
    </row>
    <row r="219" spans="1:17" ht="110.25" customHeight="1" x14ac:dyDescent="0.25">
      <c r="A219" s="70"/>
      <c r="B219" s="51">
        <v>71956000</v>
      </c>
      <c r="C219" s="50" t="s">
        <v>1</v>
      </c>
      <c r="D219" s="50"/>
      <c r="E219" s="50"/>
      <c r="F219" s="10"/>
      <c r="G219" s="51"/>
      <c r="H219" s="15"/>
      <c r="I219" s="6"/>
      <c r="J219" s="50" t="s">
        <v>107</v>
      </c>
      <c r="K219" s="12" t="s">
        <v>72</v>
      </c>
      <c r="L219" s="10">
        <v>20000</v>
      </c>
      <c r="M219" s="10">
        <v>20000</v>
      </c>
      <c r="N219" s="14"/>
      <c r="O219" s="14"/>
      <c r="P219" s="47"/>
      <c r="Q219" s="54">
        <f t="shared" si="67"/>
        <v>20000</v>
      </c>
    </row>
    <row r="220" spans="1:17" ht="15.75" customHeight="1" x14ac:dyDescent="0.25">
      <c r="A220" s="69">
        <v>58</v>
      </c>
      <c r="B220" s="51">
        <v>71956000</v>
      </c>
      <c r="C220" s="50" t="s">
        <v>1</v>
      </c>
      <c r="D220" s="50" t="s">
        <v>1</v>
      </c>
      <c r="E220" s="50" t="s">
        <v>23</v>
      </c>
      <c r="F220" s="11" t="s">
        <v>83</v>
      </c>
      <c r="G220" s="51" t="s">
        <v>17</v>
      </c>
      <c r="H220" s="10">
        <v>4749.8999999999996</v>
      </c>
      <c r="I220" s="6">
        <v>257</v>
      </c>
      <c r="J220" s="50" t="s">
        <v>18</v>
      </c>
      <c r="K220" s="7" t="s">
        <v>0</v>
      </c>
      <c r="L220" s="10">
        <f>L221+L222</f>
        <v>173770.93</v>
      </c>
      <c r="M220" s="10">
        <f t="shared" ref="M220:P220" si="77">M221+M222</f>
        <v>20000</v>
      </c>
      <c r="N220" s="10">
        <f t="shared" si="77"/>
        <v>0</v>
      </c>
      <c r="O220" s="10">
        <f t="shared" si="77"/>
        <v>146082.3835</v>
      </c>
      <c r="P220" s="10">
        <f t="shared" si="77"/>
        <v>7688.5465000000004</v>
      </c>
      <c r="Q220" s="54">
        <f t="shared" si="67"/>
        <v>173770.93</v>
      </c>
    </row>
    <row r="221" spans="1:17" ht="51.75" customHeight="1" x14ac:dyDescent="0.25">
      <c r="A221" s="71"/>
      <c r="B221" s="51">
        <v>71956000</v>
      </c>
      <c r="C221" s="50" t="s">
        <v>1</v>
      </c>
      <c r="D221" s="50"/>
      <c r="E221" s="50"/>
      <c r="F221" s="11"/>
      <c r="G221" s="51"/>
      <c r="H221" s="15"/>
      <c r="I221" s="6"/>
      <c r="J221" s="50" t="s">
        <v>20</v>
      </c>
      <c r="K221" s="8" t="s">
        <v>19</v>
      </c>
      <c r="L221" s="10">
        <v>153770.93</v>
      </c>
      <c r="M221" s="10"/>
      <c r="N221" s="10"/>
      <c r="O221" s="47">
        <f>L221*0.95</f>
        <v>146082.3835</v>
      </c>
      <c r="P221" s="47">
        <f>L221*0.05</f>
        <v>7688.5465000000004</v>
      </c>
      <c r="Q221" s="54">
        <f t="shared" si="67"/>
        <v>153770.93</v>
      </c>
    </row>
    <row r="222" spans="1:17" ht="110.25" customHeight="1" x14ac:dyDescent="0.25">
      <c r="A222" s="70"/>
      <c r="B222" s="51">
        <v>71956000</v>
      </c>
      <c r="C222" s="50" t="s">
        <v>1</v>
      </c>
      <c r="D222" s="50"/>
      <c r="E222" s="50"/>
      <c r="F222" s="10"/>
      <c r="G222" s="51"/>
      <c r="H222" s="15"/>
      <c r="I222" s="6"/>
      <c r="J222" s="50" t="s">
        <v>107</v>
      </c>
      <c r="K222" s="12" t="s">
        <v>72</v>
      </c>
      <c r="L222" s="10">
        <v>20000</v>
      </c>
      <c r="M222" s="10">
        <v>20000</v>
      </c>
      <c r="N222" s="14"/>
      <c r="O222" s="14"/>
      <c r="P222" s="47"/>
      <c r="Q222" s="54">
        <f t="shared" si="67"/>
        <v>20000</v>
      </c>
    </row>
    <row r="223" spans="1:17" ht="15.75" customHeight="1" x14ac:dyDescent="0.25">
      <c r="A223" s="69">
        <v>59</v>
      </c>
      <c r="B223" s="51">
        <v>71956000</v>
      </c>
      <c r="C223" s="50" t="s">
        <v>1</v>
      </c>
      <c r="D223" s="50" t="s">
        <v>1</v>
      </c>
      <c r="E223" s="50" t="s">
        <v>104</v>
      </c>
      <c r="F223" s="11" t="s">
        <v>74</v>
      </c>
      <c r="G223" s="51" t="s">
        <v>17</v>
      </c>
      <c r="H223" s="10">
        <v>5678.3</v>
      </c>
      <c r="I223" s="6">
        <v>231</v>
      </c>
      <c r="J223" s="50" t="s">
        <v>18</v>
      </c>
      <c r="K223" s="7" t="s">
        <v>0</v>
      </c>
      <c r="L223" s="10">
        <f>L224+L225</f>
        <v>192662.78</v>
      </c>
      <c r="M223" s="10">
        <f t="shared" ref="M223:P223" si="78">M224+M225</f>
        <v>20000</v>
      </c>
      <c r="N223" s="10">
        <f t="shared" si="78"/>
        <v>0</v>
      </c>
      <c r="O223" s="10">
        <f t="shared" si="78"/>
        <v>164029.641</v>
      </c>
      <c r="P223" s="10">
        <f t="shared" si="78"/>
        <v>8633.139000000001</v>
      </c>
      <c r="Q223" s="54">
        <f t="shared" si="67"/>
        <v>192662.78</v>
      </c>
    </row>
    <row r="224" spans="1:17" ht="51.75" customHeight="1" x14ac:dyDescent="0.25">
      <c r="A224" s="71"/>
      <c r="B224" s="51">
        <v>71956000</v>
      </c>
      <c r="C224" s="50" t="s">
        <v>1</v>
      </c>
      <c r="D224" s="50"/>
      <c r="E224" s="50"/>
      <c r="F224" s="11"/>
      <c r="G224" s="51"/>
      <c r="H224" s="15"/>
      <c r="I224" s="6"/>
      <c r="J224" s="50" t="s">
        <v>20</v>
      </c>
      <c r="K224" s="8" t="s">
        <v>19</v>
      </c>
      <c r="L224" s="10">
        <v>172662.78</v>
      </c>
      <c r="M224" s="10"/>
      <c r="N224" s="10"/>
      <c r="O224" s="47">
        <f>L224*0.95</f>
        <v>164029.641</v>
      </c>
      <c r="P224" s="47">
        <f>L224*0.05</f>
        <v>8633.139000000001</v>
      </c>
      <c r="Q224" s="54">
        <f t="shared" si="67"/>
        <v>172662.78</v>
      </c>
    </row>
    <row r="225" spans="1:17" ht="110.25" customHeight="1" x14ac:dyDescent="0.25">
      <c r="A225" s="70"/>
      <c r="B225" s="51">
        <v>71956000</v>
      </c>
      <c r="C225" s="50" t="s">
        <v>1</v>
      </c>
      <c r="D225" s="50"/>
      <c r="E225" s="50"/>
      <c r="F225" s="10"/>
      <c r="G225" s="51"/>
      <c r="H225" s="15"/>
      <c r="I225" s="6"/>
      <c r="J225" s="50" t="s">
        <v>107</v>
      </c>
      <c r="K225" s="12" t="s">
        <v>72</v>
      </c>
      <c r="L225" s="10">
        <v>20000</v>
      </c>
      <c r="M225" s="10">
        <v>20000</v>
      </c>
      <c r="N225" s="14"/>
      <c r="O225" s="14"/>
      <c r="P225" s="47"/>
      <c r="Q225" s="54">
        <f t="shared" si="67"/>
        <v>20000</v>
      </c>
    </row>
    <row r="226" spans="1:17" ht="15.75" customHeight="1" x14ac:dyDescent="0.25">
      <c r="A226" s="69">
        <v>60</v>
      </c>
      <c r="B226" s="51">
        <v>71956000</v>
      </c>
      <c r="C226" s="50" t="s">
        <v>1</v>
      </c>
      <c r="D226" s="50" t="s">
        <v>1</v>
      </c>
      <c r="E226" s="50" t="s">
        <v>118</v>
      </c>
      <c r="F226" s="11" t="s">
        <v>31</v>
      </c>
      <c r="G226" s="51" t="s">
        <v>17</v>
      </c>
      <c r="H226" s="10">
        <v>16598.8</v>
      </c>
      <c r="I226" s="6">
        <v>464</v>
      </c>
      <c r="J226" s="50" t="s">
        <v>18</v>
      </c>
      <c r="K226" s="7" t="s">
        <v>0</v>
      </c>
      <c r="L226" s="10">
        <f>L227+L228</f>
        <v>186996.45</v>
      </c>
      <c r="M226" s="10">
        <f t="shared" ref="M226:P226" si="79">M227+M228</f>
        <v>20000</v>
      </c>
      <c r="N226" s="10">
        <f t="shared" si="79"/>
        <v>0</v>
      </c>
      <c r="O226" s="10">
        <f t="shared" si="79"/>
        <v>158646.6275</v>
      </c>
      <c r="P226" s="10">
        <f t="shared" si="79"/>
        <v>8349.8225000000002</v>
      </c>
      <c r="Q226" s="54">
        <f t="shared" si="67"/>
        <v>186996.45</v>
      </c>
    </row>
    <row r="227" spans="1:17" ht="51.75" customHeight="1" x14ac:dyDescent="0.25">
      <c r="A227" s="71"/>
      <c r="B227" s="51">
        <v>71956000</v>
      </c>
      <c r="C227" s="50" t="s">
        <v>1</v>
      </c>
      <c r="D227" s="50"/>
      <c r="E227" s="50"/>
      <c r="F227" s="11"/>
      <c r="G227" s="51"/>
      <c r="H227" s="15"/>
      <c r="I227" s="6"/>
      <c r="J227" s="50" t="s">
        <v>20</v>
      </c>
      <c r="K227" s="8" t="s">
        <v>19</v>
      </c>
      <c r="L227" s="10">
        <v>166996.45000000001</v>
      </c>
      <c r="M227" s="10"/>
      <c r="N227" s="10"/>
      <c r="O227" s="47">
        <f>L227*0.95</f>
        <v>158646.6275</v>
      </c>
      <c r="P227" s="47">
        <f>L227*0.05</f>
        <v>8349.8225000000002</v>
      </c>
      <c r="Q227" s="54">
        <f t="shared" si="67"/>
        <v>166996.45000000001</v>
      </c>
    </row>
    <row r="228" spans="1:17" ht="110.25" customHeight="1" x14ac:dyDescent="0.25">
      <c r="A228" s="70"/>
      <c r="B228" s="51">
        <v>71956000</v>
      </c>
      <c r="C228" s="50" t="s">
        <v>1</v>
      </c>
      <c r="D228" s="50"/>
      <c r="E228" s="50"/>
      <c r="F228" s="10"/>
      <c r="G228" s="51"/>
      <c r="H228" s="15"/>
      <c r="I228" s="6"/>
      <c r="J228" s="50" t="s">
        <v>107</v>
      </c>
      <c r="K228" s="12" t="s">
        <v>72</v>
      </c>
      <c r="L228" s="10">
        <v>20000</v>
      </c>
      <c r="M228" s="10">
        <v>20000</v>
      </c>
      <c r="N228" s="14"/>
      <c r="O228" s="14"/>
      <c r="P228" s="47"/>
      <c r="Q228" s="54">
        <f t="shared" si="67"/>
        <v>20000</v>
      </c>
    </row>
    <row r="229" spans="1:17" ht="15.75" customHeight="1" x14ac:dyDescent="0.25">
      <c r="A229" s="69">
        <v>61</v>
      </c>
      <c r="B229" s="51">
        <v>71956000</v>
      </c>
      <c r="C229" s="50" t="s">
        <v>1</v>
      </c>
      <c r="D229" s="50" t="s">
        <v>1</v>
      </c>
      <c r="E229" s="50" t="s">
        <v>118</v>
      </c>
      <c r="F229" s="11" t="s">
        <v>71</v>
      </c>
      <c r="G229" s="51" t="s">
        <v>17</v>
      </c>
      <c r="H229" s="10">
        <v>15996</v>
      </c>
      <c r="I229" s="6">
        <v>597</v>
      </c>
      <c r="J229" s="50" t="s">
        <v>18</v>
      </c>
      <c r="K229" s="7" t="s">
        <v>0</v>
      </c>
      <c r="L229" s="10">
        <f>L230+L231</f>
        <v>305883.32</v>
      </c>
      <c r="M229" s="10">
        <f t="shared" ref="M229:P229" si="80">M230+M231</f>
        <v>20000</v>
      </c>
      <c r="N229" s="10">
        <f t="shared" si="80"/>
        <v>0</v>
      </c>
      <c r="O229" s="10">
        <f t="shared" si="80"/>
        <v>271589.15399999998</v>
      </c>
      <c r="P229" s="10">
        <f t="shared" si="80"/>
        <v>14294.166000000001</v>
      </c>
      <c r="Q229" s="54">
        <f t="shared" si="67"/>
        <v>305883.32</v>
      </c>
    </row>
    <row r="230" spans="1:17" ht="51.75" customHeight="1" x14ac:dyDescent="0.25">
      <c r="A230" s="71"/>
      <c r="B230" s="51">
        <v>71956000</v>
      </c>
      <c r="C230" s="50" t="s">
        <v>1</v>
      </c>
      <c r="D230" s="50"/>
      <c r="E230" s="50"/>
      <c r="F230" s="11"/>
      <c r="G230" s="51"/>
      <c r="H230" s="15"/>
      <c r="I230" s="6"/>
      <c r="J230" s="50" t="s">
        <v>20</v>
      </c>
      <c r="K230" s="8" t="s">
        <v>19</v>
      </c>
      <c r="L230" s="10">
        <v>285883.32</v>
      </c>
      <c r="M230" s="10"/>
      <c r="N230" s="10"/>
      <c r="O230" s="47">
        <f>L230*0.95</f>
        <v>271589.15399999998</v>
      </c>
      <c r="P230" s="47">
        <f>L230*0.05</f>
        <v>14294.166000000001</v>
      </c>
      <c r="Q230" s="54">
        <f t="shared" si="67"/>
        <v>285883.32</v>
      </c>
    </row>
    <row r="231" spans="1:17" ht="110.25" customHeight="1" x14ac:dyDescent="0.25">
      <c r="A231" s="70"/>
      <c r="B231" s="51">
        <v>71956000</v>
      </c>
      <c r="C231" s="50" t="s">
        <v>1</v>
      </c>
      <c r="D231" s="50"/>
      <c r="E231" s="50"/>
      <c r="F231" s="10"/>
      <c r="G231" s="51"/>
      <c r="H231" s="15"/>
      <c r="I231" s="6"/>
      <c r="J231" s="50" t="s">
        <v>107</v>
      </c>
      <c r="K231" s="12" t="s">
        <v>72</v>
      </c>
      <c r="L231" s="10">
        <v>20000</v>
      </c>
      <c r="M231" s="10">
        <v>20000</v>
      </c>
      <c r="N231" s="14"/>
      <c r="O231" s="14"/>
      <c r="P231" s="47"/>
      <c r="Q231" s="54">
        <f t="shared" si="67"/>
        <v>20000</v>
      </c>
    </row>
    <row r="232" spans="1:17" ht="15.75" customHeight="1" x14ac:dyDescent="0.25">
      <c r="A232" s="69">
        <v>62</v>
      </c>
      <c r="B232" s="51">
        <v>71956000</v>
      </c>
      <c r="C232" s="50" t="s">
        <v>1</v>
      </c>
      <c r="D232" s="50" t="s">
        <v>1</v>
      </c>
      <c r="E232" s="50" t="s">
        <v>117</v>
      </c>
      <c r="F232" s="11" t="s">
        <v>94</v>
      </c>
      <c r="G232" s="51" t="s">
        <v>17</v>
      </c>
      <c r="H232" s="10">
        <v>4787</v>
      </c>
      <c r="I232" s="6">
        <v>206</v>
      </c>
      <c r="J232" s="50" t="s">
        <v>18</v>
      </c>
      <c r="K232" s="7" t="s">
        <v>0</v>
      </c>
      <c r="L232" s="10">
        <f>L233+L234</f>
        <v>267017.13</v>
      </c>
      <c r="M232" s="10">
        <f t="shared" ref="M232:P232" si="81">M233+M234</f>
        <v>20000</v>
      </c>
      <c r="N232" s="10">
        <f t="shared" si="81"/>
        <v>0</v>
      </c>
      <c r="O232" s="10">
        <f t="shared" si="81"/>
        <v>234666.27349999998</v>
      </c>
      <c r="P232" s="10">
        <f t="shared" si="81"/>
        <v>12350.856500000002</v>
      </c>
      <c r="Q232" s="54">
        <f t="shared" si="67"/>
        <v>267017.13</v>
      </c>
    </row>
    <row r="233" spans="1:17" ht="51.75" customHeight="1" x14ac:dyDescent="0.25">
      <c r="A233" s="71"/>
      <c r="B233" s="51">
        <v>71956000</v>
      </c>
      <c r="C233" s="50" t="s">
        <v>1</v>
      </c>
      <c r="D233" s="50"/>
      <c r="E233" s="50"/>
      <c r="F233" s="11"/>
      <c r="G233" s="51"/>
      <c r="H233" s="15"/>
      <c r="I233" s="6"/>
      <c r="J233" s="50" t="s">
        <v>20</v>
      </c>
      <c r="K233" s="8" t="s">
        <v>19</v>
      </c>
      <c r="L233" s="10">
        <v>247017.13</v>
      </c>
      <c r="M233" s="10"/>
      <c r="N233" s="10"/>
      <c r="O233" s="47">
        <f>L233*0.95</f>
        <v>234666.27349999998</v>
      </c>
      <c r="P233" s="47">
        <f>L233*0.05</f>
        <v>12350.856500000002</v>
      </c>
      <c r="Q233" s="54">
        <f t="shared" si="67"/>
        <v>247017.12999999998</v>
      </c>
    </row>
    <row r="234" spans="1:17" ht="110.25" customHeight="1" x14ac:dyDescent="0.25">
      <c r="A234" s="70"/>
      <c r="B234" s="51">
        <v>71956000</v>
      </c>
      <c r="C234" s="50" t="s">
        <v>1</v>
      </c>
      <c r="D234" s="50"/>
      <c r="E234" s="50"/>
      <c r="F234" s="10"/>
      <c r="G234" s="51"/>
      <c r="H234" s="15"/>
      <c r="I234" s="6"/>
      <c r="J234" s="50" t="s">
        <v>107</v>
      </c>
      <c r="K234" s="12" t="s">
        <v>72</v>
      </c>
      <c r="L234" s="10">
        <v>20000</v>
      </c>
      <c r="M234" s="10">
        <v>20000</v>
      </c>
      <c r="N234" s="14"/>
      <c r="O234" s="14"/>
      <c r="P234" s="47"/>
      <c r="Q234" s="54">
        <f t="shared" si="67"/>
        <v>20000</v>
      </c>
    </row>
    <row r="235" spans="1:17" ht="15.75" customHeight="1" x14ac:dyDescent="0.25">
      <c r="A235" s="69">
        <v>63</v>
      </c>
      <c r="B235" s="51">
        <v>71956000</v>
      </c>
      <c r="C235" s="50" t="s">
        <v>1</v>
      </c>
      <c r="D235" s="50" t="s">
        <v>1</v>
      </c>
      <c r="E235" s="50" t="s">
        <v>117</v>
      </c>
      <c r="F235" s="11" t="s">
        <v>95</v>
      </c>
      <c r="G235" s="51" t="s">
        <v>17</v>
      </c>
      <c r="H235" s="10">
        <v>5708.4</v>
      </c>
      <c r="I235" s="6">
        <v>188</v>
      </c>
      <c r="J235" s="50" t="s">
        <v>18</v>
      </c>
      <c r="K235" s="7" t="s">
        <v>0</v>
      </c>
      <c r="L235" s="10">
        <f>L236+L237</f>
        <v>268974.78000000003</v>
      </c>
      <c r="M235" s="10">
        <f t="shared" ref="M235:P235" si="82">M236+M237</f>
        <v>20000</v>
      </c>
      <c r="N235" s="10">
        <f t="shared" si="82"/>
        <v>0</v>
      </c>
      <c r="O235" s="10">
        <f t="shared" si="82"/>
        <v>236526.041</v>
      </c>
      <c r="P235" s="10">
        <f t="shared" si="82"/>
        <v>12448.739000000001</v>
      </c>
      <c r="Q235" s="54">
        <f t="shared" si="67"/>
        <v>268974.78000000003</v>
      </c>
    </row>
    <row r="236" spans="1:17" ht="51.75" customHeight="1" x14ac:dyDescent="0.25">
      <c r="A236" s="71"/>
      <c r="B236" s="51">
        <v>71956000</v>
      </c>
      <c r="C236" s="50" t="s">
        <v>1</v>
      </c>
      <c r="D236" s="50"/>
      <c r="E236" s="50"/>
      <c r="F236" s="11"/>
      <c r="G236" s="51"/>
      <c r="H236" s="15"/>
      <c r="I236" s="6"/>
      <c r="J236" s="50" t="s">
        <v>20</v>
      </c>
      <c r="K236" s="8" t="s">
        <v>19</v>
      </c>
      <c r="L236" s="10">
        <v>248974.78</v>
      </c>
      <c r="M236" s="10"/>
      <c r="N236" s="10"/>
      <c r="O236" s="47">
        <f>L236*0.95</f>
        <v>236526.041</v>
      </c>
      <c r="P236" s="47">
        <f>L236*0.05</f>
        <v>12448.739000000001</v>
      </c>
      <c r="Q236" s="54">
        <f t="shared" si="67"/>
        <v>248974.78</v>
      </c>
    </row>
    <row r="237" spans="1:17" ht="110.25" customHeight="1" x14ac:dyDescent="0.25">
      <c r="A237" s="70"/>
      <c r="B237" s="51">
        <v>71956000</v>
      </c>
      <c r="C237" s="50" t="s">
        <v>1</v>
      </c>
      <c r="D237" s="50"/>
      <c r="E237" s="50"/>
      <c r="F237" s="10"/>
      <c r="G237" s="51"/>
      <c r="H237" s="15"/>
      <c r="I237" s="6"/>
      <c r="J237" s="50" t="s">
        <v>107</v>
      </c>
      <c r="K237" s="12" t="s">
        <v>72</v>
      </c>
      <c r="L237" s="10">
        <v>20000</v>
      </c>
      <c r="M237" s="10">
        <v>20000</v>
      </c>
      <c r="N237" s="14"/>
      <c r="O237" s="14"/>
      <c r="P237" s="47"/>
      <c r="Q237" s="54">
        <f t="shared" si="67"/>
        <v>20000</v>
      </c>
    </row>
    <row r="238" spans="1:17" ht="15.75" customHeight="1" x14ac:dyDescent="0.25">
      <c r="A238" s="69">
        <v>64</v>
      </c>
      <c r="B238" s="51">
        <v>71956000</v>
      </c>
      <c r="C238" s="50" t="s">
        <v>1</v>
      </c>
      <c r="D238" s="50" t="s">
        <v>1</v>
      </c>
      <c r="E238" s="50" t="s">
        <v>117</v>
      </c>
      <c r="F238" s="11" t="s">
        <v>96</v>
      </c>
      <c r="G238" s="51" t="s">
        <v>17</v>
      </c>
      <c r="H238" s="10">
        <v>1317.8</v>
      </c>
      <c r="I238" s="6">
        <v>66</v>
      </c>
      <c r="J238" s="50" t="s">
        <v>18</v>
      </c>
      <c r="K238" s="7" t="s">
        <v>0</v>
      </c>
      <c r="L238" s="10">
        <f>L239+L240</f>
        <v>133696.85999999999</v>
      </c>
      <c r="M238" s="10">
        <f t="shared" ref="M238:P238" si="83">M239+M240</f>
        <v>20000</v>
      </c>
      <c r="N238" s="10">
        <f t="shared" si="83"/>
        <v>0</v>
      </c>
      <c r="O238" s="10">
        <f t="shared" si="83"/>
        <v>108012.01699999999</v>
      </c>
      <c r="P238" s="10">
        <f t="shared" si="83"/>
        <v>5684.8430000000008</v>
      </c>
      <c r="Q238" s="54">
        <f t="shared" si="67"/>
        <v>133696.85999999999</v>
      </c>
    </row>
    <row r="239" spans="1:17" ht="51.75" customHeight="1" x14ac:dyDescent="0.25">
      <c r="A239" s="71"/>
      <c r="B239" s="51">
        <v>71956000</v>
      </c>
      <c r="C239" s="50" t="s">
        <v>1</v>
      </c>
      <c r="D239" s="50"/>
      <c r="E239" s="50"/>
      <c r="F239" s="11"/>
      <c r="G239" s="51"/>
      <c r="H239" s="15"/>
      <c r="I239" s="6"/>
      <c r="J239" s="50" t="s">
        <v>20</v>
      </c>
      <c r="K239" s="8" t="s">
        <v>19</v>
      </c>
      <c r="L239" s="10">
        <v>113696.86</v>
      </c>
      <c r="M239" s="10"/>
      <c r="N239" s="10"/>
      <c r="O239" s="47">
        <f>L239*0.95</f>
        <v>108012.01699999999</v>
      </c>
      <c r="P239" s="47">
        <f>L239*0.05</f>
        <v>5684.8430000000008</v>
      </c>
      <c r="Q239" s="54">
        <f t="shared" si="67"/>
        <v>113696.85999999999</v>
      </c>
    </row>
    <row r="240" spans="1:17" ht="110.25" customHeight="1" x14ac:dyDescent="0.25">
      <c r="A240" s="70"/>
      <c r="B240" s="51">
        <v>71956000</v>
      </c>
      <c r="C240" s="50" t="s">
        <v>1</v>
      </c>
      <c r="D240" s="50"/>
      <c r="E240" s="50"/>
      <c r="F240" s="10"/>
      <c r="G240" s="51"/>
      <c r="H240" s="15"/>
      <c r="I240" s="6"/>
      <c r="J240" s="50" t="s">
        <v>107</v>
      </c>
      <c r="K240" s="12" t="s">
        <v>72</v>
      </c>
      <c r="L240" s="10">
        <v>20000</v>
      </c>
      <c r="M240" s="10">
        <v>20000</v>
      </c>
      <c r="N240" s="14"/>
      <c r="O240" s="14"/>
      <c r="P240" s="47"/>
      <c r="Q240" s="54">
        <f t="shared" si="67"/>
        <v>20000</v>
      </c>
    </row>
    <row r="241" spans="1:17" ht="15.75" customHeight="1" x14ac:dyDescent="0.25">
      <c r="A241" s="69">
        <v>65</v>
      </c>
      <c r="B241" s="51">
        <v>71956000</v>
      </c>
      <c r="C241" s="50" t="s">
        <v>1</v>
      </c>
      <c r="D241" s="50" t="s">
        <v>1</v>
      </c>
      <c r="E241" s="50" t="s">
        <v>28</v>
      </c>
      <c r="F241" s="11" t="s">
        <v>82</v>
      </c>
      <c r="G241" s="51" t="s">
        <v>17</v>
      </c>
      <c r="H241" s="10">
        <v>4941.3</v>
      </c>
      <c r="I241" s="6">
        <v>219</v>
      </c>
      <c r="J241" s="50" t="s">
        <v>18</v>
      </c>
      <c r="K241" s="7" t="s">
        <v>0</v>
      </c>
      <c r="L241" s="10">
        <f>L242+L243</f>
        <v>239528.95</v>
      </c>
      <c r="M241" s="10">
        <f t="shared" ref="M241:P241" si="84">M242+M243</f>
        <v>20000</v>
      </c>
      <c r="N241" s="10">
        <f t="shared" si="84"/>
        <v>0</v>
      </c>
      <c r="O241" s="10">
        <f t="shared" si="84"/>
        <v>208552.5025</v>
      </c>
      <c r="P241" s="10">
        <f t="shared" si="84"/>
        <v>10976.447500000002</v>
      </c>
      <c r="Q241" s="54">
        <f t="shared" si="67"/>
        <v>239528.95</v>
      </c>
    </row>
    <row r="242" spans="1:17" ht="51.75" customHeight="1" x14ac:dyDescent="0.25">
      <c r="A242" s="71"/>
      <c r="B242" s="51">
        <v>71956000</v>
      </c>
      <c r="C242" s="50" t="s">
        <v>1</v>
      </c>
      <c r="D242" s="50"/>
      <c r="E242" s="50"/>
      <c r="F242" s="11"/>
      <c r="G242" s="51"/>
      <c r="H242" s="15"/>
      <c r="I242" s="6"/>
      <c r="J242" s="50" t="s">
        <v>20</v>
      </c>
      <c r="K242" s="8" t="s">
        <v>19</v>
      </c>
      <c r="L242" s="10">
        <v>219528.95</v>
      </c>
      <c r="M242" s="10"/>
      <c r="N242" s="10"/>
      <c r="O242" s="47">
        <f>L242*0.95</f>
        <v>208552.5025</v>
      </c>
      <c r="P242" s="47">
        <f>L242*0.05</f>
        <v>10976.447500000002</v>
      </c>
      <c r="Q242" s="54">
        <f t="shared" si="67"/>
        <v>219528.95</v>
      </c>
    </row>
    <row r="243" spans="1:17" ht="110.25" customHeight="1" x14ac:dyDescent="0.25">
      <c r="A243" s="70"/>
      <c r="B243" s="51">
        <v>71956000</v>
      </c>
      <c r="C243" s="50" t="s">
        <v>1</v>
      </c>
      <c r="D243" s="50"/>
      <c r="E243" s="50"/>
      <c r="F243" s="10"/>
      <c r="G243" s="51"/>
      <c r="H243" s="15"/>
      <c r="I243" s="6"/>
      <c r="J243" s="50" t="s">
        <v>107</v>
      </c>
      <c r="K243" s="12" t="s">
        <v>72</v>
      </c>
      <c r="L243" s="10">
        <v>20000</v>
      </c>
      <c r="M243" s="10">
        <v>20000</v>
      </c>
      <c r="N243" s="14"/>
      <c r="O243" s="14"/>
      <c r="P243" s="47"/>
      <c r="Q243" s="54">
        <f t="shared" si="67"/>
        <v>20000</v>
      </c>
    </row>
    <row r="244" spans="1:17" ht="15.75" customHeight="1" x14ac:dyDescent="0.25">
      <c r="A244" s="69">
        <v>66</v>
      </c>
      <c r="B244" s="51">
        <v>71956000</v>
      </c>
      <c r="C244" s="50" t="s">
        <v>1</v>
      </c>
      <c r="D244" s="50" t="s">
        <v>1</v>
      </c>
      <c r="E244" s="50" t="s">
        <v>28</v>
      </c>
      <c r="F244" s="11" t="s">
        <v>24</v>
      </c>
      <c r="G244" s="51" t="s">
        <v>17</v>
      </c>
      <c r="H244" s="10">
        <v>4722.7</v>
      </c>
      <c r="I244" s="6">
        <v>519</v>
      </c>
      <c r="J244" s="50" t="s">
        <v>18</v>
      </c>
      <c r="K244" s="7" t="s">
        <v>0</v>
      </c>
      <c r="L244" s="10">
        <f>L245+L246</f>
        <v>240947.17</v>
      </c>
      <c r="M244" s="10">
        <f t="shared" ref="M244:P244" si="85">M245+M246</f>
        <v>20000</v>
      </c>
      <c r="N244" s="10">
        <f t="shared" si="85"/>
        <v>0</v>
      </c>
      <c r="O244" s="10">
        <f t="shared" si="85"/>
        <v>209899.81150000001</v>
      </c>
      <c r="P244" s="10">
        <f t="shared" si="85"/>
        <v>11047.358500000002</v>
      </c>
      <c r="Q244" s="54">
        <f t="shared" si="67"/>
        <v>240947.17</v>
      </c>
    </row>
    <row r="245" spans="1:17" ht="51.75" customHeight="1" x14ac:dyDescent="0.25">
      <c r="A245" s="71"/>
      <c r="B245" s="51">
        <v>71956000</v>
      </c>
      <c r="C245" s="50" t="s">
        <v>1</v>
      </c>
      <c r="D245" s="50"/>
      <c r="E245" s="50"/>
      <c r="F245" s="11"/>
      <c r="G245" s="51"/>
      <c r="H245" s="15"/>
      <c r="I245" s="6"/>
      <c r="J245" s="50" t="s">
        <v>20</v>
      </c>
      <c r="K245" s="8" t="s">
        <v>19</v>
      </c>
      <c r="L245" s="10">
        <v>220947.17</v>
      </c>
      <c r="M245" s="10"/>
      <c r="N245" s="10"/>
      <c r="O245" s="47">
        <f>L245*0.95</f>
        <v>209899.81150000001</v>
      </c>
      <c r="P245" s="47">
        <f>L245*0.05</f>
        <v>11047.358500000002</v>
      </c>
      <c r="Q245" s="54">
        <f t="shared" si="67"/>
        <v>220947.17</v>
      </c>
    </row>
    <row r="246" spans="1:17" ht="110.25" customHeight="1" x14ac:dyDescent="0.25">
      <c r="A246" s="70"/>
      <c r="B246" s="51">
        <v>71956000</v>
      </c>
      <c r="C246" s="50" t="s">
        <v>1</v>
      </c>
      <c r="D246" s="50"/>
      <c r="E246" s="50"/>
      <c r="F246" s="10"/>
      <c r="G246" s="51"/>
      <c r="H246" s="15"/>
      <c r="I246" s="6"/>
      <c r="J246" s="50" t="s">
        <v>107</v>
      </c>
      <c r="K246" s="12" t="s">
        <v>72</v>
      </c>
      <c r="L246" s="10">
        <v>20000</v>
      </c>
      <c r="M246" s="10">
        <v>20000</v>
      </c>
      <c r="N246" s="14"/>
      <c r="O246" s="14"/>
      <c r="P246" s="47"/>
      <c r="Q246" s="54">
        <f t="shared" si="67"/>
        <v>20000</v>
      </c>
    </row>
    <row r="247" spans="1:17" ht="15.75" customHeight="1" x14ac:dyDescent="0.25">
      <c r="A247" s="69">
        <v>67</v>
      </c>
      <c r="B247" s="51">
        <v>71956000</v>
      </c>
      <c r="C247" s="50" t="s">
        <v>1</v>
      </c>
      <c r="D247" s="50" t="s">
        <v>1</v>
      </c>
      <c r="E247" s="50" t="s">
        <v>28</v>
      </c>
      <c r="F247" s="11" t="s">
        <v>97</v>
      </c>
      <c r="G247" s="51" t="s">
        <v>17</v>
      </c>
      <c r="H247" s="10">
        <v>2221.6999999999998</v>
      </c>
      <c r="I247" s="6">
        <v>87</v>
      </c>
      <c r="J247" s="50" t="s">
        <v>18</v>
      </c>
      <c r="K247" s="7" t="s">
        <v>0</v>
      </c>
      <c r="L247" s="10">
        <f>L248+L249</f>
        <v>181008.44</v>
      </c>
      <c r="M247" s="10">
        <f t="shared" ref="M247:P247" si="86">M248+M249</f>
        <v>20000</v>
      </c>
      <c r="N247" s="10">
        <f t="shared" si="86"/>
        <v>0</v>
      </c>
      <c r="O247" s="10">
        <f t="shared" si="86"/>
        <v>152958.01799999998</v>
      </c>
      <c r="P247" s="10">
        <f t="shared" si="86"/>
        <v>8050.4220000000005</v>
      </c>
      <c r="Q247" s="54">
        <f t="shared" si="67"/>
        <v>181008.43999999997</v>
      </c>
    </row>
    <row r="248" spans="1:17" ht="51.75" customHeight="1" x14ac:dyDescent="0.25">
      <c r="A248" s="71"/>
      <c r="B248" s="51">
        <v>71956000</v>
      </c>
      <c r="C248" s="50" t="s">
        <v>1</v>
      </c>
      <c r="D248" s="50"/>
      <c r="E248" s="50"/>
      <c r="F248" s="11"/>
      <c r="G248" s="51"/>
      <c r="H248" s="15"/>
      <c r="I248" s="6"/>
      <c r="J248" s="50" t="s">
        <v>20</v>
      </c>
      <c r="K248" s="8" t="s">
        <v>19</v>
      </c>
      <c r="L248" s="10">
        <v>161008.44</v>
      </c>
      <c r="M248" s="10"/>
      <c r="N248" s="10"/>
      <c r="O248" s="47">
        <f>L248*0.95</f>
        <v>152958.01799999998</v>
      </c>
      <c r="P248" s="47">
        <f>L248*0.05</f>
        <v>8050.4220000000005</v>
      </c>
      <c r="Q248" s="54">
        <f t="shared" ref="Q248:Q279" si="87">M248+N248+O248+P248</f>
        <v>161008.43999999997</v>
      </c>
    </row>
    <row r="249" spans="1:17" ht="110.25" customHeight="1" x14ac:dyDescent="0.25">
      <c r="A249" s="70"/>
      <c r="B249" s="51">
        <v>71956000</v>
      </c>
      <c r="C249" s="50" t="s">
        <v>1</v>
      </c>
      <c r="D249" s="50"/>
      <c r="E249" s="50"/>
      <c r="F249" s="10"/>
      <c r="G249" s="51"/>
      <c r="H249" s="15"/>
      <c r="I249" s="6"/>
      <c r="J249" s="50" t="s">
        <v>107</v>
      </c>
      <c r="K249" s="12" t="s">
        <v>72</v>
      </c>
      <c r="L249" s="10">
        <v>20000</v>
      </c>
      <c r="M249" s="10">
        <v>20000</v>
      </c>
      <c r="N249" s="14"/>
      <c r="O249" s="14"/>
      <c r="P249" s="47"/>
      <c r="Q249" s="54">
        <f t="shared" si="87"/>
        <v>20000</v>
      </c>
    </row>
    <row r="250" spans="1:17" ht="15.75" customHeight="1" x14ac:dyDescent="0.25">
      <c r="A250" s="69">
        <v>68</v>
      </c>
      <c r="B250" s="51">
        <v>71956000</v>
      </c>
      <c r="C250" s="50" t="s">
        <v>1</v>
      </c>
      <c r="D250" s="50" t="s">
        <v>1</v>
      </c>
      <c r="E250" s="50" t="s">
        <v>28</v>
      </c>
      <c r="F250" s="11" t="s">
        <v>66</v>
      </c>
      <c r="G250" s="51" t="s">
        <v>17</v>
      </c>
      <c r="H250" s="10">
        <v>6615.1</v>
      </c>
      <c r="I250" s="6">
        <v>216</v>
      </c>
      <c r="J250" s="50" t="s">
        <v>18</v>
      </c>
      <c r="K250" s="7" t="s">
        <v>0</v>
      </c>
      <c r="L250" s="10">
        <f>L251+L252</f>
        <v>294991.14</v>
      </c>
      <c r="M250" s="10">
        <f t="shared" ref="M250:P250" si="88">M251+M252</f>
        <v>20000</v>
      </c>
      <c r="N250" s="10">
        <f t="shared" si="88"/>
        <v>0</v>
      </c>
      <c r="O250" s="10">
        <f t="shared" si="88"/>
        <v>261241.58300000001</v>
      </c>
      <c r="P250" s="10">
        <f t="shared" si="88"/>
        <v>13749.557000000001</v>
      </c>
      <c r="Q250" s="54">
        <f t="shared" si="87"/>
        <v>294991.14</v>
      </c>
    </row>
    <row r="251" spans="1:17" ht="51.75" customHeight="1" x14ac:dyDescent="0.25">
      <c r="A251" s="71"/>
      <c r="B251" s="51">
        <v>71956000</v>
      </c>
      <c r="C251" s="50" t="s">
        <v>1</v>
      </c>
      <c r="D251" s="50"/>
      <c r="E251" s="50"/>
      <c r="F251" s="11"/>
      <c r="G251" s="51"/>
      <c r="H251" s="15"/>
      <c r="I251" s="6"/>
      <c r="J251" s="50" t="s">
        <v>20</v>
      </c>
      <c r="K251" s="8" t="s">
        <v>19</v>
      </c>
      <c r="L251" s="10">
        <v>274991.14</v>
      </c>
      <c r="M251" s="10"/>
      <c r="N251" s="10"/>
      <c r="O251" s="47">
        <f>L251*0.95</f>
        <v>261241.58300000001</v>
      </c>
      <c r="P251" s="47">
        <f>L251*0.05</f>
        <v>13749.557000000001</v>
      </c>
      <c r="Q251" s="54">
        <f t="shared" si="87"/>
        <v>274991.14</v>
      </c>
    </row>
    <row r="252" spans="1:17" ht="110.25" customHeight="1" x14ac:dyDescent="0.25">
      <c r="A252" s="70"/>
      <c r="B252" s="51">
        <v>71956000</v>
      </c>
      <c r="C252" s="50" t="s">
        <v>1</v>
      </c>
      <c r="D252" s="50"/>
      <c r="E252" s="50"/>
      <c r="F252" s="10"/>
      <c r="G252" s="51"/>
      <c r="H252" s="15"/>
      <c r="I252" s="6"/>
      <c r="J252" s="50" t="s">
        <v>107</v>
      </c>
      <c r="K252" s="12" t="s">
        <v>72</v>
      </c>
      <c r="L252" s="10">
        <v>20000</v>
      </c>
      <c r="M252" s="10">
        <v>20000</v>
      </c>
      <c r="N252" s="14"/>
      <c r="O252" s="14"/>
      <c r="P252" s="47"/>
      <c r="Q252" s="54">
        <f t="shared" si="87"/>
        <v>20000</v>
      </c>
    </row>
    <row r="253" spans="1:17" ht="15.75" customHeight="1" x14ac:dyDescent="0.25">
      <c r="A253" s="69">
        <v>69</v>
      </c>
      <c r="B253" s="51">
        <v>71956000</v>
      </c>
      <c r="C253" s="50" t="s">
        <v>1</v>
      </c>
      <c r="D253" s="50" t="s">
        <v>1</v>
      </c>
      <c r="E253" s="50" t="s">
        <v>28</v>
      </c>
      <c r="F253" s="11" t="s">
        <v>67</v>
      </c>
      <c r="G253" s="51" t="s">
        <v>17</v>
      </c>
      <c r="H253" s="10">
        <v>4633.7</v>
      </c>
      <c r="I253" s="6">
        <v>129</v>
      </c>
      <c r="J253" s="50" t="s">
        <v>18</v>
      </c>
      <c r="K253" s="7" t="s">
        <v>0</v>
      </c>
      <c r="L253" s="10">
        <f>L254+L255</f>
        <v>116940.02</v>
      </c>
      <c r="M253" s="10">
        <f t="shared" ref="M253:P253" si="89">M254+M255</f>
        <v>20000</v>
      </c>
      <c r="N253" s="10">
        <f t="shared" si="89"/>
        <v>0</v>
      </c>
      <c r="O253" s="10">
        <f t="shared" si="89"/>
        <v>92093.019</v>
      </c>
      <c r="P253" s="10">
        <f t="shared" si="89"/>
        <v>4847.0010000000002</v>
      </c>
      <c r="Q253" s="54">
        <f t="shared" si="87"/>
        <v>116940.02</v>
      </c>
    </row>
    <row r="254" spans="1:17" ht="51.75" customHeight="1" x14ac:dyDescent="0.25">
      <c r="A254" s="71"/>
      <c r="B254" s="51">
        <v>71956000</v>
      </c>
      <c r="C254" s="50" t="s">
        <v>1</v>
      </c>
      <c r="D254" s="50"/>
      <c r="E254" s="50"/>
      <c r="F254" s="11"/>
      <c r="G254" s="51"/>
      <c r="H254" s="15"/>
      <c r="I254" s="6"/>
      <c r="J254" s="50" t="s">
        <v>20</v>
      </c>
      <c r="K254" s="8" t="s">
        <v>19</v>
      </c>
      <c r="L254" s="10">
        <v>96940.02</v>
      </c>
      <c r="M254" s="10"/>
      <c r="N254" s="10"/>
      <c r="O254" s="47">
        <f>L254*0.95</f>
        <v>92093.019</v>
      </c>
      <c r="P254" s="47">
        <f>L254*0.05</f>
        <v>4847.0010000000002</v>
      </c>
      <c r="Q254" s="54">
        <f t="shared" si="87"/>
        <v>96940.02</v>
      </c>
    </row>
    <row r="255" spans="1:17" ht="110.25" customHeight="1" x14ac:dyDescent="0.25">
      <c r="A255" s="70"/>
      <c r="B255" s="51">
        <v>71956000</v>
      </c>
      <c r="C255" s="50" t="s">
        <v>1</v>
      </c>
      <c r="D255" s="50"/>
      <c r="E255" s="50"/>
      <c r="F255" s="10"/>
      <c r="G255" s="51"/>
      <c r="H255" s="15"/>
      <c r="I255" s="6"/>
      <c r="J255" s="50" t="s">
        <v>107</v>
      </c>
      <c r="K255" s="12" t="s">
        <v>72</v>
      </c>
      <c r="L255" s="10">
        <v>20000</v>
      </c>
      <c r="M255" s="10">
        <v>20000</v>
      </c>
      <c r="N255" s="14"/>
      <c r="O255" s="14"/>
      <c r="P255" s="47"/>
      <c r="Q255" s="54">
        <f t="shared" si="87"/>
        <v>20000</v>
      </c>
    </row>
    <row r="256" spans="1:17" ht="15.75" customHeight="1" x14ac:dyDescent="0.25">
      <c r="A256" s="69">
        <v>70</v>
      </c>
      <c r="B256" s="51">
        <v>71956000</v>
      </c>
      <c r="C256" s="50" t="s">
        <v>1</v>
      </c>
      <c r="D256" s="50" t="s">
        <v>1</v>
      </c>
      <c r="E256" s="50" t="s">
        <v>28</v>
      </c>
      <c r="F256" s="11" t="s">
        <v>68</v>
      </c>
      <c r="G256" s="51" t="s">
        <v>17</v>
      </c>
      <c r="H256" s="10">
        <v>3705.8</v>
      </c>
      <c r="I256" s="6">
        <v>165</v>
      </c>
      <c r="J256" s="50" t="s">
        <v>18</v>
      </c>
      <c r="K256" s="7" t="s">
        <v>0</v>
      </c>
      <c r="L256" s="10">
        <f>L257+L258</f>
        <v>135726.26</v>
      </c>
      <c r="M256" s="10">
        <f t="shared" ref="M256:P256" si="90">M257+M258</f>
        <v>20000</v>
      </c>
      <c r="N256" s="10">
        <f t="shared" si="90"/>
        <v>0</v>
      </c>
      <c r="O256" s="10">
        <f t="shared" si="90"/>
        <v>109939.94699999999</v>
      </c>
      <c r="P256" s="10">
        <f t="shared" si="90"/>
        <v>5786.3130000000001</v>
      </c>
      <c r="Q256" s="54">
        <f t="shared" si="87"/>
        <v>135726.25999999998</v>
      </c>
    </row>
    <row r="257" spans="1:17" ht="51.75" customHeight="1" x14ac:dyDescent="0.25">
      <c r="A257" s="71"/>
      <c r="B257" s="51">
        <v>71956000</v>
      </c>
      <c r="C257" s="50" t="s">
        <v>1</v>
      </c>
      <c r="D257" s="50"/>
      <c r="E257" s="50"/>
      <c r="F257" s="11"/>
      <c r="G257" s="51"/>
      <c r="H257" s="15"/>
      <c r="I257" s="6"/>
      <c r="J257" s="50" t="s">
        <v>20</v>
      </c>
      <c r="K257" s="8" t="s">
        <v>19</v>
      </c>
      <c r="L257" s="10">
        <v>115726.26</v>
      </c>
      <c r="M257" s="10"/>
      <c r="N257" s="10"/>
      <c r="O257" s="47">
        <f>L257*0.95</f>
        <v>109939.94699999999</v>
      </c>
      <c r="P257" s="47">
        <f>L257*0.05</f>
        <v>5786.3130000000001</v>
      </c>
      <c r="Q257" s="54">
        <f t="shared" si="87"/>
        <v>115726.25999999998</v>
      </c>
    </row>
    <row r="258" spans="1:17" ht="110.25" customHeight="1" x14ac:dyDescent="0.25">
      <c r="A258" s="70"/>
      <c r="B258" s="51">
        <v>71956000</v>
      </c>
      <c r="C258" s="50" t="s">
        <v>1</v>
      </c>
      <c r="D258" s="50"/>
      <c r="E258" s="50"/>
      <c r="F258" s="10"/>
      <c r="G258" s="51"/>
      <c r="H258" s="15"/>
      <c r="I258" s="6"/>
      <c r="J258" s="50" t="s">
        <v>107</v>
      </c>
      <c r="K258" s="12" t="s">
        <v>72</v>
      </c>
      <c r="L258" s="10">
        <v>20000</v>
      </c>
      <c r="M258" s="10">
        <v>20000</v>
      </c>
      <c r="N258" s="14"/>
      <c r="O258" s="14"/>
      <c r="P258" s="47"/>
      <c r="Q258" s="54">
        <f t="shared" si="87"/>
        <v>20000</v>
      </c>
    </row>
    <row r="259" spans="1:17" ht="15.75" x14ac:dyDescent="0.25">
      <c r="A259" s="60">
        <v>71</v>
      </c>
      <c r="B259" s="62">
        <v>71956000</v>
      </c>
      <c r="C259" s="64" t="s">
        <v>1</v>
      </c>
      <c r="D259" s="64" t="s">
        <v>1</v>
      </c>
      <c r="E259" s="64" t="s">
        <v>116</v>
      </c>
      <c r="F259" s="10" t="s">
        <v>58</v>
      </c>
      <c r="G259" s="62" t="s">
        <v>17</v>
      </c>
      <c r="H259" s="10">
        <v>4359.6000000000004</v>
      </c>
      <c r="I259" s="6">
        <v>233</v>
      </c>
      <c r="J259" s="64" t="s">
        <v>18</v>
      </c>
      <c r="K259" s="12" t="s">
        <v>0</v>
      </c>
      <c r="L259" s="10">
        <f>L260+L261</f>
        <v>273951.03000000003</v>
      </c>
      <c r="M259" s="10">
        <f t="shared" ref="M259:P259" si="91">M260+M261</f>
        <v>20000</v>
      </c>
      <c r="N259" s="14">
        <f t="shared" si="91"/>
        <v>0</v>
      </c>
      <c r="O259" s="14">
        <f t="shared" si="91"/>
        <v>241253.4785</v>
      </c>
      <c r="P259" s="47">
        <f t="shared" si="91"/>
        <v>12697.551500000001</v>
      </c>
      <c r="Q259" s="63">
        <f t="shared" si="87"/>
        <v>273951.03000000003</v>
      </c>
    </row>
    <row r="260" spans="1:17" ht="63" x14ac:dyDescent="0.25">
      <c r="A260" s="60"/>
      <c r="B260" s="62">
        <v>71956000</v>
      </c>
      <c r="C260" s="64" t="s">
        <v>1</v>
      </c>
      <c r="D260" s="64"/>
      <c r="E260" s="64"/>
      <c r="F260" s="10"/>
      <c r="G260" s="62"/>
      <c r="H260" s="10"/>
      <c r="I260" s="6"/>
      <c r="J260" s="64" t="s">
        <v>20</v>
      </c>
      <c r="K260" s="12" t="s">
        <v>19</v>
      </c>
      <c r="L260" s="10">
        <v>253951.03</v>
      </c>
      <c r="M260" s="10"/>
      <c r="N260" s="14"/>
      <c r="O260" s="14">
        <f>L260*0.95</f>
        <v>241253.4785</v>
      </c>
      <c r="P260" s="47">
        <f>L260*0.05</f>
        <v>12697.551500000001</v>
      </c>
      <c r="Q260" s="63">
        <f t="shared" si="87"/>
        <v>253951.03</v>
      </c>
    </row>
    <row r="261" spans="1:17" ht="110.25" x14ac:dyDescent="0.25">
      <c r="A261" s="61"/>
      <c r="B261" s="62">
        <v>71956000</v>
      </c>
      <c r="C261" s="64" t="s">
        <v>1</v>
      </c>
      <c r="D261" s="64"/>
      <c r="E261" s="64"/>
      <c r="F261" s="10"/>
      <c r="G261" s="62"/>
      <c r="H261" s="10"/>
      <c r="I261" s="6"/>
      <c r="J261" s="64" t="s">
        <v>107</v>
      </c>
      <c r="K261" s="12" t="s">
        <v>72</v>
      </c>
      <c r="L261" s="10">
        <v>20000</v>
      </c>
      <c r="M261" s="10">
        <v>20000</v>
      </c>
      <c r="N261" s="14"/>
      <c r="O261" s="14"/>
      <c r="P261" s="47"/>
      <c r="Q261" s="63">
        <f t="shared" si="87"/>
        <v>20000</v>
      </c>
    </row>
    <row r="262" spans="1:17" ht="15.75" x14ac:dyDescent="0.25">
      <c r="A262" s="60">
        <v>72</v>
      </c>
      <c r="B262" s="62">
        <v>71956000</v>
      </c>
      <c r="C262" s="64" t="s">
        <v>1</v>
      </c>
      <c r="D262" s="64" t="s">
        <v>1</v>
      </c>
      <c r="E262" s="64" t="s">
        <v>116</v>
      </c>
      <c r="F262" s="10" t="s">
        <v>51</v>
      </c>
      <c r="G262" s="62" t="s">
        <v>17</v>
      </c>
      <c r="H262" s="10">
        <v>6153.6</v>
      </c>
      <c r="I262" s="6">
        <v>305</v>
      </c>
      <c r="J262" s="64" t="s">
        <v>18</v>
      </c>
      <c r="K262" s="12" t="s">
        <v>0</v>
      </c>
      <c r="L262" s="10">
        <f>L263+L264</f>
        <v>445059.92</v>
      </c>
      <c r="M262" s="10">
        <f t="shared" ref="M262:P262" si="92">M263+M264</f>
        <v>20000</v>
      </c>
      <c r="N262" s="14">
        <f t="shared" si="92"/>
        <v>0</v>
      </c>
      <c r="O262" s="14">
        <f t="shared" si="92"/>
        <v>403806.92399999994</v>
      </c>
      <c r="P262" s="47">
        <f t="shared" si="92"/>
        <v>21252.995999999999</v>
      </c>
      <c r="Q262" s="63">
        <f t="shared" si="87"/>
        <v>445059.91999999993</v>
      </c>
    </row>
    <row r="263" spans="1:17" ht="63" x14ac:dyDescent="0.25">
      <c r="A263" s="60"/>
      <c r="B263" s="62">
        <v>71956000</v>
      </c>
      <c r="C263" s="64" t="s">
        <v>1</v>
      </c>
      <c r="D263" s="64"/>
      <c r="E263" s="64"/>
      <c r="F263" s="10"/>
      <c r="G263" s="62"/>
      <c r="H263" s="15"/>
      <c r="I263" s="6"/>
      <c r="J263" s="64" t="s">
        <v>20</v>
      </c>
      <c r="K263" s="12" t="s">
        <v>19</v>
      </c>
      <c r="L263" s="10">
        <v>425059.92</v>
      </c>
      <c r="M263" s="10"/>
      <c r="N263" s="14"/>
      <c r="O263" s="14">
        <f>L263*0.95</f>
        <v>403806.92399999994</v>
      </c>
      <c r="P263" s="47">
        <f>L263*0.05</f>
        <v>21252.995999999999</v>
      </c>
      <c r="Q263" s="63">
        <f t="shared" si="87"/>
        <v>425059.91999999993</v>
      </c>
    </row>
    <row r="264" spans="1:17" ht="110.25" x14ac:dyDescent="0.25">
      <c r="A264" s="60"/>
      <c r="B264" s="62">
        <v>71956000</v>
      </c>
      <c r="C264" s="64" t="s">
        <v>1</v>
      </c>
      <c r="D264" s="64"/>
      <c r="E264" s="64"/>
      <c r="F264" s="10"/>
      <c r="G264" s="62"/>
      <c r="H264" s="15"/>
      <c r="I264" s="6"/>
      <c r="J264" s="64" t="s">
        <v>107</v>
      </c>
      <c r="K264" s="12" t="s">
        <v>72</v>
      </c>
      <c r="L264" s="10">
        <v>20000</v>
      </c>
      <c r="M264" s="10">
        <v>20000</v>
      </c>
      <c r="N264" s="14"/>
      <c r="O264" s="14"/>
      <c r="P264" s="47"/>
      <c r="Q264" s="63">
        <f t="shared" si="87"/>
        <v>20000</v>
      </c>
    </row>
    <row r="265" spans="1:17" ht="15.75" customHeight="1" x14ac:dyDescent="0.25">
      <c r="A265" s="69">
        <v>73</v>
      </c>
      <c r="B265" s="51">
        <v>71956000</v>
      </c>
      <c r="C265" s="50" t="s">
        <v>1</v>
      </c>
      <c r="D265" s="50" t="s">
        <v>1</v>
      </c>
      <c r="E265" s="50" t="s">
        <v>85</v>
      </c>
      <c r="F265" s="11" t="s">
        <v>53</v>
      </c>
      <c r="G265" s="51" t="s">
        <v>17</v>
      </c>
      <c r="H265" s="10">
        <v>9187.2999999999993</v>
      </c>
      <c r="I265" s="6">
        <v>428</v>
      </c>
      <c r="J265" s="50" t="s">
        <v>18</v>
      </c>
      <c r="K265" s="7" t="s">
        <v>0</v>
      </c>
      <c r="L265" s="10">
        <f>L266+L267</f>
        <v>408106.51</v>
      </c>
      <c r="M265" s="10">
        <f t="shared" ref="M265:P265" si="93">M266+M267</f>
        <v>20000</v>
      </c>
      <c r="N265" s="10">
        <f t="shared" si="93"/>
        <v>0</v>
      </c>
      <c r="O265" s="10">
        <f t="shared" si="93"/>
        <v>368701.18449999997</v>
      </c>
      <c r="P265" s="10">
        <f t="shared" si="93"/>
        <v>19405.325500000003</v>
      </c>
      <c r="Q265" s="54">
        <f t="shared" si="87"/>
        <v>408106.50999999995</v>
      </c>
    </row>
    <row r="266" spans="1:17" ht="51.75" customHeight="1" x14ac:dyDescent="0.25">
      <c r="A266" s="71"/>
      <c r="B266" s="51">
        <v>71956000</v>
      </c>
      <c r="C266" s="50" t="s">
        <v>1</v>
      </c>
      <c r="D266" s="50"/>
      <c r="E266" s="50"/>
      <c r="F266" s="11"/>
      <c r="G266" s="51"/>
      <c r="H266" s="15"/>
      <c r="I266" s="6"/>
      <c r="J266" s="50" t="s">
        <v>20</v>
      </c>
      <c r="K266" s="8" t="s">
        <v>19</v>
      </c>
      <c r="L266" s="10">
        <v>388106.51</v>
      </c>
      <c r="M266" s="10"/>
      <c r="N266" s="10"/>
      <c r="O266" s="47">
        <f>L266*0.95</f>
        <v>368701.18449999997</v>
      </c>
      <c r="P266" s="47">
        <f>L266*0.05</f>
        <v>19405.325500000003</v>
      </c>
      <c r="Q266" s="54">
        <f t="shared" si="87"/>
        <v>388106.50999999995</v>
      </c>
    </row>
    <row r="267" spans="1:17" ht="110.25" customHeight="1" x14ac:dyDescent="0.25">
      <c r="A267" s="70"/>
      <c r="B267" s="51">
        <v>71956000</v>
      </c>
      <c r="C267" s="50" t="s">
        <v>1</v>
      </c>
      <c r="D267" s="50"/>
      <c r="E267" s="50"/>
      <c r="F267" s="10"/>
      <c r="G267" s="51"/>
      <c r="H267" s="15"/>
      <c r="I267" s="6"/>
      <c r="J267" s="50" t="s">
        <v>107</v>
      </c>
      <c r="K267" s="12" t="s">
        <v>72</v>
      </c>
      <c r="L267" s="10">
        <v>20000</v>
      </c>
      <c r="M267" s="10">
        <v>20000</v>
      </c>
      <c r="N267" s="14"/>
      <c r="O267" s="14"/>
      <c r="P267" s="47"/>
      <c r="Q267" s="54">
        <f t="shared" si="87"/>
        <v>20000</v>
      </c>
    </row>
    <row r="268" spans="1:17" ht="15.75" customHeight="1" x14ac:dyDescent="0.25">
      <c r="A268" s="69">
        <v>74</v>
      </c>
      <c r="B268" s="51">
        <v>71956000</v>
      </c>
      <c r="C268" s="50" t="s">
        <v>1</v>
      </c>
      <c r="D268" s="50" t="s">
        <v>1</v>
      </c>
      <c r="E268" s="50" t="s">
        <v>33</v>
      </c>
      <c r="F268" s="11" t="s">
        <v>80</v>
      </c>
      <c r="G268" s="51" t="s">
        <v>17</v>
      </c>
      <c r="H268" s="10">
        <v>3590.4</v>
      </c>
      <c r="I268" s="6">
        <v>180</v>
      </c>
      <c r="J268" s="50" t="s">
        <v>18</v>
      </c>
      <c r="K268" s="7" t="s">
        <v>0</v>
      </c>
      <c r="L268" s="10">
        <f>L269+L270</f>
        <v>318318.52</v>
      </c>
      <c r="M268" s="10">
        <f t="shared" ref="M268:P268" si="94">M269+M270</f>
        <v>20000</v>
      </c>
      <c r="N268" s="10">
        <f t="shared" si="94"/>
        <v>0</v>
      </c>
      <c r="O268" s="10">
        <f t="shared" si="94"/>
        <v>283402.59399999998</v>
      </c>
      <c r="P268" s="10">
        <f t="shared" si="94"/>
        <v>14915.926000000001</v>
      </c>
      <c r="Q268" s="54">
        <f t="shared" si="87"/>
        <v>318318.51999999996</v>
      </c>
    </row>
    <row r="269" spans="1:17" ht="51.75" customHeight="1" x14ac:dyDescent="0.25">
      <c r="A269" s="71"/>
      <c r="B269" s="51">
        <v>71956000</v>
      </c>
      <c r="C269" s="50" t="s">
        <v>1</v>
      </c>
      <c r="D269" s="50"/>
      <c r="E269" s="50"/>
      <c r="F269" s="11"/>
      <c r="G269" s="51"/>
      <c r="H269" s="15"/>
      <c r="I269" s="6"/>
      <c r="J269" s="50" t="s">
        <v>20</v>
      </c>
      <c r="K269" s="8" t="s">
        <v>19</v>
      </c>
      <c r="L269" s="10">
        <v>298318.52</v>
      </c>
      <c r="M269" s="10"/>
      <c r="N269" s="10"/>
      <c r="O269" s="47">
        <f>L269*0.95</f>
        <v>283402.59399999998</v>
      </c>
      <c r="P269" s="47">
        <f>L269*0.05</f>
        <v>14915.926000000001</v>
      </c>
      <c r="Q269" s="54">
        <f t="shared" si="87"/>
        <v>298318.51999999996</v>
      </c>
    </row>
    <row r="270" spans="1:17" ht="110.25" customHeight="1" x14ac:dyDescent="0.25">
      <c r="A270" s="70"/>
      <c r="B270" s="51">
        <v>71956000</v>
      </c>
      <c r="C270" s="50" t="s">
        <v>1</v>
      </c>
      <c r="D270" s="50"/>
      <c r="E270" s="50"/>
      <c r="F270" s="10"/>
      <c r="G270" s="51"/>
      <c r="H270" s="15"/>
      <c r="I270" s="6"/>
      <c r="J270" s="50" t="s">
        <v>107</v>
      </c>
      <c r="K270" s="12" t="s">
        <v>72</v>
      </c>
      <c r="L270" s="10">
        <v>20000</v>
      </c>
      <c r="M270" s="10">
        <v>20000</v>
      </c>
      <c r="N270" s="14"/>
      <c r="O270" s="14"/>
      <c r="P270" s="47"/>
      <c r="Q270" s="54">
        <f t="shared" si="87"/>
        <v>20000</v>
      </c>
    </row>
    <row r="271" spans="1:17" ht="15.75" customHeight="1" x14ac:dyDescent="0.25">
      <c r="A271" s="69">
        <v>75</v>
      </c>
      <c r="B271" s="51">
        <v>71956000</v>
      </c>
      <c r="C271" s="50" t="s">
        <v>1</v>
      </c>
      <c r="D271" s="50" t="s">
        <v>1</v>
      </c>
      <c r="E271" s="50" t="s">
        <v>33</v>
      </c>
      <c r="F271" s="11" t="s">
        <v>55</v>
      </c>
      <c r="G271" s="51" t="s">
        <v>17</v>
      </c>
      <c r="H271" s="10">
        <v>1786.6</v>
      </c>
      <c r="I271" s="6">
        <v>69</v>
      </c>
      <c r="J271" s="50" t="s">
        <v>18</v>
      </c>
      <c r="K271" s="7" t="s">
        <v>0</v>
      </c>
      <c r="L271" s="10">
        <f>L272+L273</f>
        <v>279640</v>
      </c>
      <c r="M271" s="10">
        <f t="shared" ref="M271:P271" si="95">M272+M273</f>
        <v>20000</v>
      </c>
      <c r="N271" s="10">
        <f t="shared" si="95"/>
        <v>0</v>
      </c>
      <c r="O271" s="10">
        <f t="shared" si="95"/>
        <v>246658</v>
      </c>
      <c r="P271" s="10">
        <f t="shared" si="95"/>
        <v>12982</v>
      </c>
      <c r="Q271" s="54">
        <f t="shared" si="87"/>
        <v>279640</v>
      </c>
    </row>
    <row r="272" spans="1:17" ht="51.75" customHeight="1" x14ac:dyDescent="0.25">
      <c r="A272" s="71"/>
      <c r="B272" s="51">
        <v>71956000</v>
      </c>
      <c r="C272" s="50" t="s">
        <v>1</v>
      </c>
      <c r="D272" s="50"/>
      <c r="E272" s="50"/>
      <c r="F272" s="11"/>
      <c r="G272" s="51"/>
      <c r="H272" s="15"/>
      <c r="I272" s="6"/>
      <c r="J272" s="50" t="s">
        <v>20</v>
      </c>
      <c r="K272" s="8" t="s">
        <v>19</v>
      </c>
      <c r="L272" s="10">
        <v>259640</v>
      </c>
      <c r="M272" s="10"/>
      <c r="N272" s="10"/>
      <c r="O272" s="47">
        <f>L272*0.95</f>
        <v>246658</v>
      </c>
      <c r="P272" s="47">
        <f>L272*0.05</f>
        <v>12982</v>
      </c>
      <c r="Q272" s="54">
        <f t="shared" si="87"/>
        <v>259640</v>
      </c>
    </row>
    <row r="273" spans="1:17" ht="110.25" customHeight="1" x14ac:dyDescent="0.25">
      <c r="A273" s="70"/>
      <c r="B273" s="51">
        <v>71956000</v>
      </c>
      <c r="C273" s="50" t="s">
        <v>1</v>
      </c>
      <c r="D273" s="50"/>
      <c r="E273" s="50"/>
      <c r="F273" s="10"/>
      <c r="G273" s="51"/>
      <c r="H273" s="15"/>
      <c r="I273" s="6"/>
      <c r="J273" s="50" t="s">
        <v>107</v>
      </c>
      <c r="K273" s="12" t="s">
        <v>72</v>
      </c>
      <c r="L273" s="10">
        <v>20000</v>
      </c>
      <c r="M273" s="10">
        <v>20000</v>
      </c>
      <c r="N273" s="14"/>
      <c r="O273" s="14"/>
      <c r="P273" s="47"/>
      <c r="Q273" s="54">
        <f t="shared" si="87"/>
        <v>20000</v>
      </c>
    </row>
    <row r="274" spans="1:17" ht="15.75" customHeight="1" x14ac:dyDescent="0.25">
      <c r="A274" s="69">
        <v>76</v>
      </c>
      <c r="B274" s="51">
        <v>71956000</v>
      </c>
      <c r="C274" s="50" t="s">
        <v>1</v>
      </c>
      <c r="D274" s="50" t="s">
        <v>1</v>
      </c>
      <c r="E274" s="50" t="s">
        <v>33</v>
      </c>
      <c r="F274" s="11" t="s">
        <v>98</v>
      </c>
      <c r="G274" s="51" t="s">
        <v>17</v>
      </c>
      <c r="H274" s="10">
        <v>3593.7</v>
      </c>
      <c r="I274" s="6">
        <v>173</v>
      </c>
      <c r="J274" s="50" t="s">
        <v>18</v>
      </c>
      <c r="K274" s="7" t="s">
        <v>0</v>
      </c>
      <c r="L274" s="10">
        <f>L275+L276</f>
        <v>323820.46000000002</v>
      </c>
      <c r="M274" s="10">
        <f t="shared" ref="M274:P274" si="96">M275+M276</f>
        <v>20000</v>
      </c>
      <c r="N274" s="10">
        <f t="shared" si="96"/>
        <v>0</v>
      </c>
      <c r="O274" s="10">
        <f t="shared" si="96"/>
        <v>288629.43700000003</v>
      </c>
      <c r="P274" s="10">
        <f t="shared" si="96"/>
        <v>15191.023000000001</v>
      </c>
      <c r="Q274" s="54">
        <f t="shared" si="87"/>
        <v>323820.46000000002</v>
      </c>
    </row>
    <row r="275" spans="1:17" ht="51.75" customHeight="1" x14ac:dyDescent="0.25">
      <c r="A275" s="71"/>
      <c r="B275" s="51">
        <v>71956000</v>
      </c>
      <c r="C275" s="50" t="s">
        <v>1</v>
      </c>
      <c r="D275" s="50"/>
      <c r="E275" s="50"/>
      <c r="F275" s="11"/>
      <c r="G275" s="51"/>
      <c r="H275" s="15"/>
      <c r="I275" s="6"/>
      <c r="J275" s="50" t="s">
        <v>20</v>
      </c>
      <c r="K275" s="8" t="s">
        <v>19</v>
      </c>
      <c r="L275" s="10">
        <v>303820.46000000002</v>
      </c>
      <c r="M275" s="10"/>
      <c r="N275" s="10"/>
      <c r="O275" s="47">
        <f>L275*0.95</f>
        <v>288629.43700000003</v>
      </c>
      <c r="P275" s="47">
        <f>L275*0.05</f>
        <v>15191.023000000001</v>
      </c>
      <c r="Q275" s="54">
        <f t="shared" si="87"/>
        <v>303820.46000000002</v>
      </c>
    </row>
    <row r="276" spans="1:17" ht="110.25" customHeight="1" x14ac:dyDescent="0.25">
      <c r="A276" s="70"/>
      <c r="B276" s="51">
        <v>71956000</v>
      </c>
      <c r="C276" s="50" t="s">
        <v>1</v>
      </c>
      <c r="D276" s="50"/>
      <c r="E276" s="50"/>
      <c r="F276" s="10"/>
      <c r="G276" s="51"/>
      <c r="H276" s="15"/>
      <c r="I276" s="6"/>
      <c r="J276" s="50" t="s">
        <v>107</v>
      </c>
      <c r="K276" s="12" t="s">
        <v>72</v>
      </c>
      <c r="L276" s="10">
        <v>20000</v>
      </c>
      <c r="M276" s="10">
        <v>20000</v>
      </c>
      <c r="N276" s="14"/>
      <c r="O276" s="14"/>
      <c r="P276" s="47"/>
      <c r="Q276" s="54">
        <f t="shared" si="87"/>
        <v>20000</v>
      </c>
    </row>
    <row r="277" spans="1:17" ht="15.75" customHeight="1" x14ac:dyDescent="0.25">
      <c r="A277" s="69">
        <v>77</v>
      </c>
      <c r="B277" s="51">
        <v>71956000</v>
      </c>
      <c r="C277" s="50" t="s">
        <v>1</v>
      </c>
      <c r="D277" s="50" t="s">
        <v>1</v>
      </c>
      <c r="E277" s="50" t="s">
        <v>69</v>
      </c>
      <c r="F277" s="11" t="s">
        <v>80</v>
      </c>
      <c r="G277" s="51" t="s">
        <v>17</v>
      </c>
      <c r="H277" s="10">
        <v>1365.6</v>
      </c>
      <c r="I277" s="6">
        <v>58</v>
      </c>
      <c r="J277" s="50" t="s">
        <v>18</v>
      </c>
      <c r="K277" s="7" t="s">
        <v>0</v>
      </c>
      <c r="L277" s="10">
        <f>L278+L279</f>
        <v>93303.26</v>
      </c>
      <c r="M277" s="10">
        <f t="shared" ref="M277:P277" si="97">M278+M279</f>
        <v>20000</v>
      </c>
      <c r="N277" s="10">
        <f t="shared" si="97"/>
        <v>0</v>
      </c>
      <c r="O277" s="10">
        <f t="shared" si="97"/>
        <v>69638.096999999994</v>
      </c>
      <c r="P277" s="10">
        <f t="shared" si="97"/>
        <v>3665.163</v>
      </c>
      <c r="Q277" s="54">
        <f t="shared" si="87"/>
        <v>93303.26</v>
      </c>
    </row>
    <row r="278" spans="1:17" ht="51.75" customHeight="1" x14ac:dyDescent="0.25">
      <c r="A278" s="71"/>
      <c r="B278" s="51">
        <v>71956000</v>
      </c>
      <c r="C278" s="50" t="s">
        <v>1</v>
      </c>
      <c r="D278" s="50"/>
      <c r="E278" s="50"/>
      <c r="F278" s="11"/>
      <c r="G278" s="51"/>
      <c r="H278" s="15"/>
      <c r="I278" s="6"/>
      <c r="J278" s="50" t="s">
        <v>20</v>
      </c>
      <c r="K278" s="8" t="s">
        <v>19</v>
      </c>
      <c r="L278" s="10">
        <v>73303.259999999995</v>
      </c>
      <c r="M278" s="10"/>
      <c r="N278" s="10"/>
      <c r="O278" s="47">
        <f>L278*0.95</f>
        <v>69638.096999999994</v>
      </c>
      <c r="P278" s="47">
        <f>L278*0.05</f>
        <v>3665.163</v>
      </c>
      <c r="Q278" s="54">
        <f t="shared" si="87"/>
        <v>73303.259999999995</v>
      </c>
    </row>
    <row r="279" spans="1:17" ht="110.25" customHeight="1" x14ac:dyDescent="0.25">
      <c r="A279" s="70"/>
      <c r="B279" s="51">
        <v>71956000</v>
      </c>
      <c r="C279" s="50" t="s">
        <v>1</v>
      </c>
      <c r="D279" s="50"/>
      <c r="E279" s="50"/>
      <c r="F279" s="10"/>
      <c r="G279" s="51"/>
      <c r="H279" s="15"/>
      <c r="I279" s="6"/>
      <c r="J279" s="50" t="s">
        <v>107</v>
      </c>
      <c r="K279" s="12" t="s">
        <v>72</v>
      </c>
      <c r="L279" s="10">
        <v>20000</v>
      </c>
      <c r="M279" s="10">
        <v>20000</v>
      </c>
      <c r="N279" s="14"/>
      <c r="O279" s="14"/>
      <c r="P279" s="47"/>
      <c r="Q279" s="54">
        <f t="shared" si="87"/>
        <v>20000</v>
      </c>
    </row>
    <row r="280" spans="1:17" ht="26.25" x14ac:dyDescent="0.25">
      <c r="Q280" s="19"/>
    </row>
  </sheetData>
  <autoFilter ref="A11:BL279"/>
  <mergeCells count="85">
    <mergeCell ref="A226:A228"/>
    <mergeCell ref="A250:A252"/>
    <mergeCell ref="A238:A240"/>
    <mergeCell ref="A247:A249"/>
    <mergeCell ref="A253:A255"/>
    <mergeCell ref="A256:A258"/>
    <mergeCell ref="A265:A267"/>
    <mergeCell ref="A268:A270"/>
    <mergeCell ref="A271:A273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O7:O9"/>
    <mergeCell ref="P7:P9"/>
    <mergeCell ref="Q7:Q9"/>
    <mergeCell ref="A6:A10"/>
    <mergeCell ref="I6:I10"/>
    <mergeCell ref="J6:K9"/>
    <mergeCell ref="L6:L9"/>
    <mergeCell ref="H6:H10"/>
    <mergeCell ref="G7:G10"/>
    <mergeCell ref="B6:B10"/>
    <mergeCell ref="C6:C10"/>
    <mergeCell ref="A110:A112"/>
    <mergeCell ref="A98:A100"/>
    <mergeCell ref="A229:A231"/>
    <mergeCell ref="A144:A146"/>
    <mergeCell ref="A147:A149"/>
    <mergeCell ref="A150:A152"/>
    <mergeCell ref="A101:A103"/>
    <mergeCell ref="A30:A33"/>
    <mergeCell ref="A124:A126"/>
    <mergeCell ref="B13:I13"/>
    <mergeCell ref="A241:A243"/>
    <mergeCell ref="A244:A246"/>
    <mergeCell ref="A186:A189"/>
    <mergeCell ref="A235:A237"/>
    <mergeCell ref="A163:A167"/>
    <mergeCell ref="A153:A155"/>
    <mergeCell ref="A214:A216"/>
    <mergeCell ref="A208:A210"/>
    <mergeCell ref="A211:A213"/>
    <mergeCell ref="A190:A192"/>
    <mergeCell ref="A232:A234"/>
    <mergeCell ref="A193:A195"/>
    <mergeCell ref="A217:A219"/>
    <mergeCell ref="A220:A222"/>
    <mergeCell ref="A223:A225"/>
    <mergeCell ref="A48:A51"/>
    <mergeCell ref="A52:A54"/>
    <mergeCell ref="A107:A109"/>
    <mergeCell ref="A116:A119"/>
    <mergeCell ref="A72:A74"/>
    <mergeCell ref="A75:A78"/>
    <mergeCell ref="A92:A94"/>
    <mergeCell ref="A14:A19"/>
    <mergeCell ref="A20:A24"/>
    <mergeCell ref="A25:A29"/>
    <mergeCell ref="A55:A58"/>
    <mergeCell ref="A59:A63"/>
    <mergeCell ref="A64:A68"/>
    <mergeCell ref="A274:A276"/>
    <mergeCell ref="A277:A279"/>
    <mergeCell ref="A135:A137"/>
    <mergeCell ref="A196:A198"/>
    <mergeCell ref="A199:A201"/>
    <mergeCell ref="A202:A204"/>
    <mergeCell ref="A205:A207"/>
    <mergeCell ref="A138:A140"/>
    <mergeCell ref="A141:A143"/>
    <mergeCell ref="A131:A134"/>
    <mergeCell ref="A34:A37"/>
    <mergeCell ref="A38:A40"/>
    <mergeCell ref="A41:A44"/>
    <mergeCell ref="A45:A47"/>
    <mergeCell ref="A174:A178"/>
    <mergeCell ref="A182:A185"/>
    <mergeCell ref="A12:E12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7" manualBreakCount="7">
    <brk id="51" max="16" man="1"/>
    <brk id="106" max="16" man="1"/>
    <brk id="167" max="16" man="1"/>
    <brk id="204" max="16" man="1"/>
    <brk id="225" max="16" man="1"/>
    <brk id="246" max="16" man="1"/>
    <brk id="26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2020-12-24T09:08:26Z</cp:lastPrinted>
  <dcterms:created xsi:type="dcterms:W3CDTF">2015-06-18T05:00:26Z</dcterms:created>
  <dcterms:modified xsi:type="dcterms:W3CDTF">2020-12-29T07:20:09Z</dcterms:modified>
</cp:coreProperties>
</file>