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2-Отдел мониторинга и актуализации РП (21.08.15)\7. Краткосрочные планы\Региональные\2017-2019\Разбивка по МО для сайта в раздел капитальный ремонт 2019\"/>
    </mc:Choice>
  </mc:AlternateContent>
  <bookViews>
    <workbookView xWindow="0" yWindow="0" windowWidth="28800" windowHeight="12285"/>
  </bookViews>
  <sheets>
    <sheet name="изменение" sheetId="1" r:id="rId1"/>
  </sheets>
  <definedNames>
    <definedName name="_xlnm._FilterDatabase" localSheetId="0" hidden="1">изменение!$A$12:$AM$173</definedName>
    <definedName name="_xlnm.Print_Titles" localSheetId="0">изменение!$11:$11</definedName>
    <definedName name="_xlnm.Print_Area" localSheetId="0">изменение!$A$1:$Q$173</definedName>
  </definedNames>
  <calcPr calcId="152511"/>
</workbook>
</file>

<file path=xl/calcChain.xml><?xml version="1.0" encoding="utf-8"?>
<calcChain xmlns="http://schemas.openxmlformats.org/spreadsheetml/2006/main">
  <c r="I12" i="1" l="1"/>
  <c r="H12" i="1"/>
  <c r="L25" i="1" l="1"/>
  <c r="L34" i="1"/>
  <c r="L46" i="1"/>
  <c r="L55" i="1"/>
  <c r="L68" i="1"/>
  <c r="L87" i="1"/>
  <c r="L92" i="1"/>
  <c r="L101" i="1"/>
  <c r="L111" i="1"/>
  <c r="L159" i="1" l="1"/>
  <c r="L171" i="1"/>
  <c r="L168" i="1"/>
  <c r="L165" i="1"/>
  <c r="L162" i="1"/>
  <c r="L153" i="1"/>
  <c r="L150" i="1"/>
  <c r="L147" i="1"/>
  <c r="L144" i="1"/>
  <c r="L141" i="1"/>
  <c r="L138" i="1"/>
  <c r="L135" i="1"/>
  <c r="L132" i="1"/>
  <c r="L129" i="1"/>
  <c r="L120" i="1"/>
  <c r="M126" i="1"/>
  <c r="M127" i="1"/>
  <c r="L82" i="1"/>
  <c r="L77" i="1"/>
  <c r="L64" i="1"/>
  <c r="L43" i="1"/>
  <c r="L22" i="1"/>
  <c r="L17" i="1"/>
  <c r="O173" i="1"/>
  <c r="P173" i="1" s="1"/>
  <c r="O170" i="1"/>
  <c r="P170" i="1" s="1"/>
  <c r="O167" i="1"/>
  <c r="P167" i="1" s="1"/>
  <c r="O164" i="1"/>
  <c r="P164" i="1" s="1"/>
  <c r="O161" i="1"/>
  <c r="P161" i="1" s="1"/>
  <c r="O158" i="1"/>
  <c r="P158" i="1" s="1"/>
  <c r="O155" i="1"/>
  <c r="P155" i="1" s="1"/>
  <c r="O152" i="1"/>
  <c r="P152" i="1" s="1"/>
  <c r="O149" i="1"/>
  <c r="P149" i="1" s="1"/>
  <c r="O146" i="1"/>
  <c r="P146" i="1" s="1"/>
  <c r="O143" i="1"/>
  <c r="P143" i="1" s="1"/>
  <c r="O140" i="1"/>
  <c r="P140" i="1" s="1"/>
  <c r="O137" i="1"/>
  <c r="P137" i="1" s="1"/>
  <c r="O134" i="1"/>
  <c r="P134" i="1" s="1"/>
  <c r="O131" i="1"/>
  <c r="P131" i="1" s="1"/>
  <c r="O102" i="1"/>
  <c r="P102" i="1" s="1"/>
  <c r="O18" i="1"/>
  <c r="P18" i="1" s="1"/>
  <c r="M65" i="1"/>
  <c r="Q65" i="1" s="1"/>
  <c r="M64" i="1" l="1"/>
  <c r="Q64" i="1" s="1"/>
  <c r="Q18" i="1"/>
  <c r="Q102" i="1"/>
  <c r="M67" i="1" l="1"/>
  <c r="Q67" i="1" s="1"/>
  <c r="M66" i="1"/>
  <c r="Q66" i="1" s="1"/>
  <c r="Q127" i="1" l="1"/>
  <c r="Q126" i="1"/>
  <c r="M118" i="1" l="1"/>
  <c r="Q118" i="1" s="1"/>
  <c r="M117" i="1"/>
  <c r="Q117" i="1" s="1"/>
  <c r="M119" i="1"/>
  <c r="Q119" i="1" s="1"/>
  <c r="M128" i="1" l="1"/>
  <c r="M125" i="1"/>
  <c r="M124" i="1"/>
  <c r="M123" i="1"/>
  <c r="M122" i="1"/>
  <c r="M121" i="1"/>
  <c r="M116" i="1"/>
  <c r="M115" i="1"/>
  <c r="M114" i="1"/>
  <c r="M113" i="1"/>
  <c r="M112" i="1"/>
  <c r="M110" i="1"/>
  <c r="M109" i="1"/>
  <c r="M108" i="1"/>
  <c r="M107" i="1"/>
  <c r="M106" i="1"/>
  <c r="M105" i="1"/>
  <c r="M104" i="1"/>
  <c r="M103" i="1"/>
  <c r="M100" i="1"/>
  <c r="M99" i="1"/>
  <c r="M98" i="1"/>
  <c r="M97" i="1"/>
  <c r="M96" i="1"/>
  <c r="M95" i="1"/>
  <c r="M94" i="1"/>
  <c r="M93" i="1"/>
  <c r="M91" i="1"/>
  <c r="M90" i="1"/>
  <c r="M89" i="1"/>
  <c r="M88" i="1"/>
  <c r="M86" i="1"/>
  <c r="M85" i="1"/>
  <c r="M84" i="1"/>
  <c r="M83" i="1"/>
  <c r="M81" i="1"/>
  <c r="M80" i="1"/>
  <c r="M79" i="1"/>
  <c r="M78" i="1"/>
  <c r="M76" i="1"/>
  <c r="M75" i="1"/>
  <c r="M74" i="1"/>
  <c r="M73" i="1"/>
  <c r="M72" i="1"/>
  <c r="M71" i="1"/>
  <c r="M70" i="1"/>
  <c r="M69" i="1"/>
  <c r="M63" i="1"/>
  <c r="M62" i="1"/>
  <c r="M61" i="1"/>
  <c r="M60" i="1"/>
  <c r="M59" i="1"/>
  <c r="M58" i="1"/>
  <c r="M57" i="1"/>
  <c r="M56" i="1"/>
  <c r="M54" i="1"/>
  <c r="M53" i="1"/>
  <c r="M52" i="1"/>
  <c r="M51" i="1"/>
  <c r="M50" i="1"/>
  <c r="M49" i="1"/>
  <c r="M48" i="1"/>
  <c r="M47" i="1"/>
  <c r="M45" i="1"/>
  <c r="M44" i="1"/>
  <c r="M42" i="1"/>
  <c r="M41" i="1"/>
  <c r="M40" i="1"/>
  <c r="M39" i="1"/>
  <c r="M38" i="1"/>
  <c r="M37" i="1"/>
  <c r="M36" i="1"/>
  <c r="M35" i="1"/>
  <c r="M33" i="1"/>
  <c r="M32" i="1"/>
  <c r="M31" i="1"/>
  <c r="M30" i="1"/>
  <c r="M29" i="1"/>
  <c r="M28" i="1"/>
  <c r="M27" i="1"/>
  <c r="M26" i="1"/>
  <c r="M24" i="1"/>
  <c r="M23" i="1"/>
  <c r="M21" i="1"/>
  <c r="M20" i="1"/>
  <c r="Q20" i="1" s="1"/>
  <c r="M19" i="1"/>
  <c r="M16" i="1"/>
  <c r="M15" i="1"/>
  <c r="M101" i="1" l="1"/>
  <c r="M111" i="1"/>
  <c r="M87" i="1"/>
  <c r="M120" i="1"/>
  <c r="M43" i="1"/>
  <c r="M55" i="1"/>
  <c r="M22" i="1"/>
  <c r="Q19" i="1"/>
  <c r="M17" i="1"/>
  <c r="M25" i="1"/>
  <c r="M34" i="1"/>
  <c r="M82" i="1"/>
  <c r="M92" i="1"/>
  <c r="M14" i="1"/>
  <c r="M46" i="1"/>
  <c r="N120" i="1" l="1"/>
  <c r="O120" i="1"/>
  <c r="P120" i="1"/>
  <c r="N111" i="1"/>
  <c r="O111" i="1"/>
  <c r="P111" i="1"/>
  <c r="Q128" i="1"/>
  <c r="Q125" i="1"/>
  <c r="Q124" i="1"/>
  <c r="Q123" i="1"/>
  <c r="Q122" i="1"/>
  <c r="Q121" i="1"/>
  <c r="Q116" i="1"/>
  <c r="Q115" i="1"/>
  <c r="Q114" i="1"/>
  <c r="Q113" i="1"/>
  <c r="Q103" i="1"/>
  <c r="Q104" i="1"/>
  <c r="Q105" i="1"/>
  <c r="Q106" i="1"/>
  <c r="Q107" i="1"/>
  <c r="Q108" i="1"/>
  <c r="Q109" i="1"/>
  <c r="Q110" i="1"/>
  <c r="N101" i="1"/>
  <c r="P101" i="1"/>
  <c r="M129" i="1"/>
  <c r="N129" i="1"/>
  <c r="Q120" i="1" l="1"/>
  <c r="Q111" i="1"/>
  <c r="O101" i="1"/>
  <c r="Q101" i="1" s="1"/>
  <c r="Q112" i="1"/>
  <c r="N92" i="1" l="1"/>
  <c r="O92" i="1"/>
  <c r="P92" i="1"/>
  <c r="N87" i="1"/>
  <c r="O87" i="1"/>
  <c r="P87" i="1"/>
  <c r="N82" i="1"/>
  <c r="O82" i="1"/>
  <c r="P82" i="1"/>
  <c r="M77" i="1"/>
  <c r="N77" i="1"/>
  <c r="O77" i="1"/>
  <c r="P77" i="1"/>
  <c r="M68" i="1"/>
  <c r="N68" i="1"/>
  <c r="O68" i="1"/>
  <c r="P68" i="1"/>
  <c r="N55" i="1"/>
  <c r="O55" i="1"/>
  <c r="P55" i="1"/>
  <c r="N46" i="1"/>
  <c r="O46" i="1"/>
  <c r="P46" i="1"/>
  <c r="N43" i="1"/>
  <c r="O43" i="1"/>
  <c r="P43" i="1"/>
  <c r="N34" i="1"/>
  <c r="O34" i="1"/>
  <c r="P34" i="1"/>
  <c r="N25" i="1"/>
  <c r="O25" i="1"/>
  <c r="P25" i="1"/>
  <c r="N22" i="1"/>
  <c r="O22" i="1"/>
  <c r="P22" i="1"/>
  <c r="N17" i="1"/>
  <c r="N14" i="1"/>
  <c r="O14" i="1"/>
  <c r="P14" i="1"/>
  <c r="L14" i="1"/>
  <c r="P153" i="1"/>
  <c r="P141" i="1"/>
  <c r="M171" i="1"/>
  <c r="N171" i="1"/>
  <c r="M168" i="1"/>
  <c r="N168" i="1"/>
  <c r="M165" i="1"/>
  <c r="N165" i="1"/>
  <c r="M162" i="1"/>
  <c r="N162" i="1"/>
  <c r="M159" i="1"/>
  <c r="N159" i="1"/>
  <c r="M156" i="1"/>
  <c r="N156" i="1"/>
  <c r="M153" i="1"/>
  <c r="N153" i="1"/>
  <c r="M150" i="1"/>
  <c r="N150" i="1"/>
  <c r="M147" i="1"/>
  <c r="N147" i="1"/>
  <c r="M144" i="1"/>
  <c r="N144" i="1"/>
  <c r="M141" i="1"/>
  <c r="N141" i="1"/>
  <c r="M138" i="1"/>
  <c r="N138" i="1"/>
  <c r="M135" i="1"/>
  <c r="N135" i="1"/>
  <c r="M132" i="1"/>
  <c r="N132" i="1"/>
  <c r="Q130" i="1"/>
  <c r="Q133" i="1"/>
  <c r="Q136" i="1"/>
  <c r="Q139" i="1"/>
  <c r="Q142" i="1"/>
  <c r="Q145" i="1"/>
  <c r="Q148" i="1"/>
  <c r="Q151" i="1"/>
  <c r="Q154" i="1"/>
  <c r="Q157" i="1"/>
  <c r="Q160" i="1"/>
  <c r="Q163" i="1"/>
  <c r="Q166" i="1"/>
  <c r="Q169" i="1"/>
  <c r="Q172" i="1"/>
  <c r="P17" i="1"/>
  <c r="M12" i="1" l="1"/>
  <c r="N12" i="1"/>
  <c r="Q14" i="1"/>
  <c r="P129" i="1"/>
  <c r="O129" i="1"/>
  <c r="O132" i="1"/>
  <c r="O162" i="1"/>
  <c r="O159" i="1"/>
  <c r="O138" i="1"/>
  <c r="O17" i="1"/>
  <c r="Q17" i="1" s="1"/>
  <c r="O144" i="1"/>
  <c r="O165" i="1"/>
  <c r="O147" i="1"/>
  <c r="O168" i="1"/>
  <c r="O153" i="1"/>
  <c r="Q153" i="1" s="1"/>
  <c r="O171" i="1"/>
  <c r="O156" i="1"/>
  <c r="O150" i="1"/>
  <c r="P171" i="1"/>
  <c r="Q173" i="1"/>
  <c r="Q170" i="1"/>
  <c r="P168" i="1"/>
  <c r="P165" i="1"/>
  <c r="Q167" i="1"/>
  <c r="Q164" i="1"/>
  <c r="P162" i="1"/>
  <c r="P159" i="1"/>
  <c r="Q161" i="1"/>
  <c r="P156" i="1"/>
  <c r="Q158" i="1"/>
  <c r="Q155" i="1"/>
  <c r="P150" i="1"/>
  <c r="Q152" i="1"/>
  <c r="Q149" i="1"/>
  <c r="P147" i="1"/>
  <c r="Q146" i="1"/>
  <c r="P144" i="1"/>
  <c r="Q143" i="1"/>
  <c r="O141" i="1"/>
  <c r="Q141" i="1" s="1"/>
  <c r="Q140" i="1"/>
  <c r="P138" i="1"/>
  <c r="Q137" i="1"/>
  <c r="P135" i="1"/>
  <c r="O135" i="1"/>
  <c r="Q134" i="1"/>
  <c r="P132" i="1"/>
  <c r="O12" i="1" l="1"/>
  <c r="P12" i="1"/>
  <c r="Q131" i="1"/>
  <c r="Q129" i="1"/>
  <c r="Q132" i="1"/>
  <c r="Q162" i="1"/>
  <c r="Q168" i="1"/>
  <c r="Q147" i="1"/>
  <c r="Q156" i="1"/>
  <c r="Q165" i="1"/>
  <c r="Q171" i="1"/>
  <c r="Q138" i="1"/>
  <c r="Q144" i="1"/>
  <c r="Q159" i="1"/>
  <c r="Q135" i="1"/>
  <c r="Q150" i="1"/>
  <c r="Q12" i="1" l="1"/>
  <c r="L156" i="1" l="1"/>
  <c r="L12" i="1" s="1"/>
  <c r="Q100" i="1" l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16" i="1"/>
  <c r="Q15" i="1"/>
  <c r="Q13" i="1"/>
</calcChain>
</file>

<file path=xl/sharedStrings.xml><?xml version="1.0" encoding="utf-8"?>
<sst xmlns="http://schemas.openxmlformats.org/spreadsheetml/2006/main" count="557" uniqueCount="76">
  <si>
    <t>ул. Советская</t>
  </si>
  <si>
    <t>05</t>
  </si>
  <si>
    <t>Х</t>
  </si>
  <si>
    <t>03</t>
  </si>
  <si>
    <t>08</t>
  </si>
  <si>
    <t>01</t>
  </si>
  <si>
    <t>04</t>
  </si>
  <si>
    <t>ул. Дзержинского</t>
  </si>
  <si>
    <t>г. Ноябрьск</t>
  </si>
  <si>
    <t>ул. Энтузиастов</t>
  </si>
  <si>
    <t>ул. Привокзальная</t>
  </si>
  <si>
    <t>пр. Мира</t>
  </si>
  <si>
    <t>06</t>
  </si>
  <si>
    <t xml:space="preserve">ул. Ленина </t>
  </si>
  <si>
    <t>всего</t>
  </si>
  <si>
    <t>код работы (услуги)</t>
  </si>
  <si>
    <t>вид работ (услуг)</t>
  </si>
  <si>
    <t xml:space="preserve">средства муниципальной поддержки из бюджетов муниципальных образований </t>
  </si>
  <si>
    <t xml:space="preserve">средства государственной поддержки за счет средств окружного бюджета </t>
  </si>
  <si>
    <t>средства фонда капитального ремонта</t>
  </si>
  <si>
    <t xml:space="preserve">Перечень многоквартирных домов </t>
  </si>
  <si>
    <t xml:space="preserve">реализации региональной программы капитального ремонта общего имущества в многоквартирных домах, </t>
  </si>
  <si>
    <t>РЕГИОНАЛЬНЫЙ КРАТКОСРОЧНЫЙ ПЛАН</t>
  </si>
  <si>
    <t>средства иных источников финансирования работ</t>
  </si>
  <si>
    <t xml:space="preserve">№ п/п </t>
  </si>
  <si>
    <t xml:space="preserve">Перечень работ и (или) услуг по капитальному ремонту общего имущества в многоквартирном доме, включенного в краткосрочный план                                                                                                </t>
  </si>
  <si>
    <t>КИ</t>
  </si>
  <si>
    <t>09</t>
  </si>
  <si>
    <t>ул. Транспортная</t>
  </si>
  <si>
    <t>ул. Высоцкого</t>
  </si>
  <si>
    <t>ул. Республики</t>
  </si>
  <si>
    <t>Ассигнования, не распределенные муниципальным образованием</t>
  </si>
  <si>
    <t>Наименование муниципального образования (городской округ, муниципальный район)</t>
  </si>
  <si>
    <t>Количество зарегистрированных жителей (чел.)</t>
  </si>
  <si>
    <t>многоквартирный дом (№, корп.)</t>
  </si>
  <si>
    <t>16А</t>
  </si>
  <si>
    <t>ул. Киевская</t>
  </si>
  <si>
    <t>ул. Космонавтов</t>
  </si>
  <si>
    <t>итого</t>
  </si>
  <si>
    <t xml:space="preserve">разработка проектной документации по капитальному ремонту общего имущества в многоквартирном доме
</t>
  </si>
  <si>
    <t>ремонт фасада</t>
  </si>
  <si>
    <t>ремонт внутридомовых инженерных систем водоснабжения</t>
  </si>
  <si>
    <t>ремонт внутридомовых инженерных систем электроснабжения</t>
  </si>
  <si>
    <t>услуги по строительному контролю</t>
  </si>
  <si>
    <t>ремонт крыши</t>
  </si>
  <si>
    <t>ремонт внутридомовых инженерных систем водоотведения</t>
  </si>
  <si>
    <t>ремонт внутридомовых инженерных систем теплоснабжения</t>
  </si>
  <si>
    <t>ул. Шевченко</t>
  </si>
  <si>
    <t>Код ОКТМО муниципаль-ного образования (№)</t>
  </si>
  <si>
    <t>Итого: муниципальное образование город Ноябрьск 2019 год</t>
  </si>
  <si>
    <t>47/2</t>
  </si>
  <si>
    <t>54А</t>
  </si>
  <si>
    <t>54Б</t>
  </si>
  <si>
    <t>31</t>
  </si>
  <si>
    <t>27</t>
  </si>
  <si>
    <t xml:space="preserve"> руб.</t>
  </si>
  <si>
    <t>руб.</t>
  </si>
  <si>
    <t>26</t>
  </si>
  <si>
    <t>установка коллективных (общедомовых) приборов учета потребления горячей воды</t>
  </si>
  <si>
    <t xml:space="preserve">установка коллективных (общедомовых) приборов учета потребления тепловой энергии и узлов управления и регулирования потребления этих ресурсов </t>
  </si>
  <si>
    <t>установка коллективных (общедомовых) приборов учета потребления холодной воды</t>
  </si>
  <si>
    <t>Стоимость работ по капитальному ремонту общего имущества в многоквартирных домах (руб.)</t>
  </si>
  <si>
    <t xml:space="preserve">ул. Изыскателей </t>
  </si>
  <si>
    <t>36А</t>
  </si>
  <si>
    <t>84А</t>
  </si>
  <si>
    <t>ул. Холмогорская</t>
  </si>
  <si>
    <t>установка любых коллективных (общедомовых) приборов учёта и узлов управления и регулирования потребления ресурсов</t>
  </si>
  <si>
    <t>Общая площадь многоквартир-ного дома                      (кв. м)</t>
  </si>
  <si>
    <t xml:space="preserve">проведение проверки на достоверность определения сметной стоимости капитального ремонта
</t>
  </si>
  <si>
    <t xml:space="preserve">ремонт, замена, модернизация лифтов, ремонт лифтовых шахт, машинных и блочных помещений
</t>
  </si>
  <si>
    <t xml:space="preserve">ремонт подвальных помещений (помещений технических этажей), относящихся к общему имуществу в многоквартирном доме
</t>
  </si>
  <si>
    <t>микрорайон, проспект, улица, переулок, проезд (мкр., пр., ул., пер., проезд)</t>
  </si>
  <si>
    <t>Сведения об объеме и источниках финансирования работ по капитальному ремонту общего имущества в многоквартирных домах на территории Ямало-Ненецкого автономного округа
(далее - автономный округ)</t>
  </si>
  <si>
    <t>конст-руктив (капи-тальное испол-нение) (далее - КИ)</t>
  </si>
  <si>
    <t>город, поселок городского типа, поселок, село, деревня, населенный пункт 
(г., пгт, пос., с., д., н/п)</t>
  </si>
  <si>
    <t>расположенных на территории Ямало-Ненецкого автономного округа, на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</si>
</sst>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0_р_.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sz val="11"/>
      <color theme="1"/>
      <name val="PT Astra Serif"/>
      <family val="1"/>
      <charset val="204"/>
    </font>
    <font>
      <sz val="12"/>
      <color theme="1"/>
      <name val="PT Astra Serif"/>
      <family val="1"/>
      <charset val="204"/>
    </font>
    <font>
      <sz val="16"/>
      <color theme="1"/>
      <name val="PT Astra Serif"/>
      <family val="1"/>
      <charset val="204"/>
    </font>
    <font>
      <sz val="12"/>
      <color indexed="8"/>
      <name val="PT Astra Serif"/>
      <family val="1"/>
      <charset val="204"/>
    </font>
    <font>
      <sz val="12"/>
      <name val="PT Astra Serif"/>
      <family val="1"/>
      <charset val="204"/>
    </font>
    <font>
      <b/>
      <sz val="16"/>
      <name val="PT Astra Serif"/>
      <family val="1"/>
      <charset val="204"/>
    </font>
    <font>
      <sz val="16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/>
    <xf numFmtId="0" fontId="1" fillId="0" borderId="0"/>
  </cellStyleXfs>
  <cellXfs count="107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0" fontId="0" fillId="0" borderId="0" xfId="0" applyFill="1"/>
    <xf numFmtId="0" fontId="0" fillId="0" borderId="0" xfId="0" applyFill="1" applyAlignment="1">
      <alignment vertical="top"/>
    </xf>
    <xf numFmtId="0" fontId="0" fillId="0" borderId="0" xfId="0" applyFill="1" applyBorder="1"/>
    <xf numFmtId="0" fontId="0" fillId="0" borderId="0" xfId="0" applyFill="1" applyBorder="1" applyAlignment="1">
      <alignment vertical="top"/>
    </xf>
    <xf numFmtId="2" fontId="4" fillId="2" borderId="0" xfId="0" applyNumberFormat="1" applyFont="1" applyFill="1" applyBorder="1"/>
    <xf numFmtId="0" fontId="0" fillId="2" borderId="0" xfId="0" applyFill="1"/>
    <xf numFmtId="0" fontId="3" fillId="2" borderId="0" xfId="0" applyFont="1" applyFill="1" applyBorder="1"/>
    <xf numFmtId="0" fontId="3" fillId="2" borderId="0" xfId="0" applyFont="1" applyFill="1"/>
    <xf numFmtId="0" fontId="2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2" fillId="2" borderId="0" xfId="0" applyFont="1" applyFill="1" applyBorder="1" applyAlignment="1">
      <alignment horizontal="center" vertical="center"/>
    </xf>
    <xf numFmtId="0" fontId="0" fillId="2" borderId="0" xfId="0" applyFont="1" applyFill="1" applyBorder="1"/>
    <xf numFmtId="0" fontId="0" fillId="2" borderId="0" xfId="0" applyFont="1" applyFill="1"/>
    <xf numFmtId="164" fontId="0" fillId="2" borderId="0" xfId="0" applyNumberFormat="1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vertical="top"/>
    </xf>
    <xf numFmtId="4" fontId="7" fillId="0" borderId="0" xfId="0" applyNumberFormat="1" applyFont="1" applyFill="1" applyAlignment="1">
      <alignment vertical="top"/>
    </xf>
    <xf numFmtId="4" fontId="7" fillId="0" borderId="0" xfId="0" applyNumberFormat="1" applyFont="1" applyFill="1" applyAlignment="1">
      <alignment horizontal="center"/>
    </xf>
    <xf numFmtId="4" fontId="9" fillId="0" borderId="0" xfId="0" applyNumberFormat="1" applyFont="1" applyFill="1" applyAlignment="1">
      <alignment vertical="top"/>
    </xf>
    <xf numFmtId="0" fontId="9" fillId="0" borderId="0" xfId="0" applyFont="1" applyFill="1" applyAlignment="1">
      <alignment horizontal="center" vertical="top"/>
    </xf>
    <xf numFmtId="0" fontId="9" fillId="0" borderId="0" xfId="0" applyFont="1" applyFill="1" applyAlignment="1">
      <alignment vertical="top"/>
    </xf>
    <xf numFmtId="4" fontId="9" fillId="0" borderId="0" xfId="0" applyNumberFormat="1" applyFont="1" applyFill="1" applyAlignment="1">
      <alignment horizontal="center" vertical="top"/>
    </xf>
    <xf numFmtId="3" fontId="9" fillId="0" borderId="0" xfId="0" applyNumberFormat="1" applyFont="1" applyFill="1" applyAlignment="1">
      <alignment horizontal="center" vertical="top"/>
    </xf>
    <xf numFmtId="0" fontId="11" fillId="0" borderId="1" xfId="0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top" wrapText="1"/>
    </xf>
    <xf numFmtId="3" fontId="8" fillId="0" borderId="1" xfId="0" applyNumberFormat="1" applyFont="1" applyFill="1" applyBorder="1" applyAlignment="1">
      <alignment horizontal="center" vertical="top"/>
    </xf>
    <xf numFmtId="4" fontId="11" fillId="0" borderId="1" xfId="0" applyNumberFormat="1" applyFont="1" applyFill="1" applyBorder="1" applyAlignment="1">
      <alignment horizontal="right" vertical="center" wrapText="1"/>
    </xf>
    <xf numFmtId="49" fontId="11" fillId="0" borderId="1" xfId="0" applyNumberFormat="1" applyFont="1" applyFill="1" applyBorder="1" applyAlignment="1">
      <alignment horizontal="center" vertical="top" wrapText="1"/>
    </xf>
    <xf numFmtId="4" fontId="11" fillId="0" borderId="1" xfId="0" applyNumberFormat="1" applyFont="1" applyFill="1" applyBorder="1" applyAlignment="1">
      <alignment horizontal="right" vertical="top" wrapText="1"/>
    </xf>
    <xf numFmtId="0" fontId="11" fillId="0" borderId="1" xfId="0" applyNumberFormat="1" applyFont="1" applyFill="1" applyBorder="1" applyAlignment="1">
      <alignment horizontal="center" vertical="top" wrapText="1"/>
    </xf>
    <xf numFmtId="4" fontId="8" fillId="0" borderId="1" xfId="1" applyNumberFormat="1" applyFont="1" applyFill="1" applyBorder="1" applyAlignment="1">
      <alignment vertical="center" wrapText="1"/>
    </xf>
    <xf numFmtId="4" fontId="8" fillId="0" borderId="1" xfId="1" applyNumberFormat="1" applyFont="1" applyFill="1" applyBorder="1" applyAlignment="1">
      <alignment horizontal="right" vertical="center" wrapText="1"/>
    </xf>
    <xf numFmtId="4" fontId="7" fillId="0" borderId="0" xfId="0" applyNumberFormat="1" applyFont="1" applyFill="1"/>
    <xf numFmtId="3" fontId="7" fillId="0" borderId="0" xfId="0" applyNumberFormat="1" applyFont="1" applyFill="1" applyAlignment="1">
      <alignment horizontal="center"/>
    </xf>
    <xf numFmtId="4" fontId="8" fillId="0" borderId="1" xfId="0" applyNumberFormat="1" applyFont="1" applyFill="1" applyBorder="1" applyAlignment="1">
      <alignment horizontal="right" vertical="center"/>
    </xf>
    <xf numFmtId="4" fontId="8" fillId="0" borderId="1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horizontal="left" vertical="top" wrapText="1"/>
    </xf>
    <xf numFmtId="0" fontId="11" fillId="0" borderId="1" xfId="4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vertical="top"/>
    </xf>
    <xf numFmtId="0" fontId="8" fillId="0" borderId="1" xfId="0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vertical="top" wrapText="1"/>
    </xf>
    <xf numFmtId="3" fontId="8" fillId="0" borderId="1" xfId="0" applyNumberFormat="1" applyFont="1" applyFill="1" applyBorder="1" applyAlignment="1">
      <alignment horizontal="center" vertical="top" wrapText="1"/>
    </xf>
    <xf numFmtId="0" fontId="8" fillId="0" borderId="1" xfId="0" applyNumberFormat="1" applyFont="1" applyFill="1" applyBorder="1" applyAlignment="1">
      <alignment horizontal="center" vertical="top" wrapText="1"/>
    </xf>
    <xf numFmtId="4" fontId="8" fillId="0" borderId="1" xfId="0" applyNumberFormat="1" applyFont="1" applyFill="1" applyBorder="1" applyAlignment="1">
      <alignment horizontal="right" vertical="top" wrapText="1"/>
    </xf>
    <xf numFmtId="49" fontId="8" fillId="0" borderId="1" xfId="1" applyNumberFormat="1" applyFont="1" applyFill="1" applyBorder="1" applyAlignment="1">
      <alignment horizontal="center" vertical="top" wrapText="1"/>
    </xf>
    <xf numFmtId="0" fontId="8" fillId="0" borderId="1" xfId="1" applyNumberFormat="1" applyFont="1" applyFill="1" applyBorder="1" applyAlignment="1">
      <alignment horizontal="center" vertical="top" wrapText="1"/>
    </xf>
    <xf numFmtId="4" fontId="8" fillId="0" borderId="1" xfId="0" applyNumberFormat="1" applyFont="1" applyFill="1" applyBorder="1" applyAlignment="1">
      <alignment vertical="center" wrapText="1"/>
    </xf>
    <xf numFmtId="4" fontId="11" fillId="0" borderId="1" xfId="0" applyNumberFormat="1" applyFont="1" applyFill="1" applyBorder="1" applyAlignment="1">
      <alignment vertical="center"/>
    </xf>
    <xf numFmtId="4" fontId="11" fillId="0" borderId="1" xfId="0" applyNumberFormat="1" applyFont="1" applyFill="1" applyBorder="1" applyAlignment="1">
      <alignment vertical="center" wrapText="1"/>
    </xf>
    <xf numFmtId="4" fontId="11" fillId="0" borderId="1" xfId="0" applyNumberFormat="1" applyFont="1" applyFill="1" applyBorder="1" applyAlignment="1">
      <alignment horizontal="right" vertical="top"/>
    </xf>
    <xf numFmtId="49" fontId="11" fillId="0" borderId="4" xfId="0" applyNumberFormat="1" applyFont="1" applyFill="1" applyBorder="1" applyAlignment="1">
      <alignment horizontal="center" vertical="top" wrapText="1"/>
    </xf>
    <xf numFmtId="49" fontId="8" fillId="0" borderId="4" xfId="1" applyNumberFormat="1" applyFont="1" applyFill="1" applyBorder="1" applyAlignment="1">
      <alignment horizontal="center" vertical="top" wrapText="1"/>
    </xf>
    <xf numFmtId="4" fontId="11" fillId="0" borderId="1" xfId="0" applyNumberFormat="1" applyFont="1" applyFill="1" applyBorder="1" applyAlignment="1">
      <alignment vertical="top"/>
    </xf>
    <xf numFmtId="3" fontId="11" fillId="0" borderId="1" xfId="0" applyNumberFormat="1" applyFont="1" applyFill="1" applyBorder="1" applyAlignment="1">
      <alignment horizontal="center" vertical="top"/>
    </xf>
    <xf numFmtId="4" fontId="11" fillId="0" borderId="1" xfId="0" applyNumberFormat="1" applyFont="1" applyFill="1" applyBorder="1" applyAlignment="1">
      <alignment horizontal="right" vertical="center"/>
    </xf>
    <xf numFmtId="49" fontId="10" fillId="0" borderId="1" xfId="0" applyNumberFormat="1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center" vertical="top"/>
    </xf>
    <xf numFmtId="49" fontId="8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wrapText="1"/>
    </xf>
    <xf numFmtId="4" fontId="8" fillId="0" borderId="1" xfId="0" applyNumberFormat="1" applyFont="1" applyFill="1" applyBorder="1" applyAlignment="1">
      <alignment horizontal="right" vertical="top"/>
    </xf>
    <xf numFmtId="0" fontId="8" fillId="0" borderId="1" xfId="0" applyFont="1" applyFill="1" applyBorder="1" applyAlignment="1">
      <alignment horizontal="center" vertical="top"/>
    </xf>
    <xf numFmtId="3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top"/>
    </xf>
    <xf numFmtId="0" fontId="8" fillId="0" borderId="1" xfId="0" applyNumberFormat="1" applyFont="1" applyFill="1" applyBorder="1" applyAlignment="1">
      <alignment horizontal="center" vertical="top"/>
    </xf>
    <xf numFmtId="4" fontId="8" fillId="0" borderId="6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4" fontId="10" fillId="0" borderId="1" xfId="0" applyNumberFormat="1" applyFont="1" applyFill="1" applyBorder="1" applyAlignment="1">
      <alignment horizontal="center" vertical="top" wrapText="1"/>
    </xf>
    <xf numFmtId="4" fontId="8" fillId="0" borderId="1" xfId="0" applyNumberFormat="1" applyFont="1" applyFill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vertical="center" wrapText="1"/>
    </xf>
    <xf numFmtId="4" fontId="7" fillId="0" borderId="0" xfId="0" applyNumberFormat="1" applyFont="1" applyFill="1" applyAlignment="1">
      <alignment vertical="center" wrapText="1"/>
    </xf>
    <xf numFmtId="0" fontId="8" fillId="0" borderId="5" xfId="0" applyFont="1" applyFill="1" applyBorder="1" applyAlignment="1">
      <alignment horizontal="center" vertical="top"/>
    </xf>
    <xf numFmtId="0" fontId="8" fillId="0" borderId="7" xfId="0" applyFont="1" applyFill="1" applyBorder="1" applyAlignment="1">
      <alignment horizontal="center" vertical="top"/>
    </xf>
    <xf numFmtId="0" fontId="8" fillId="0" borderId="6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/>
    </xf>
    <xf numFmtId="0" fontId="8" fillId="0" borderId="7" xfId="0" applyFont="1" applyFill="1" applyBorder="1" applyAlignment="1">
      <alignment horizontal="center" vertical="top"/>
    </xf>
    <xf numFmtId="0" fontId="8" fillId="0" borderId="6" xfId="0" applyFont="1" applyFill="1" applyBorder="1" applyAlignment="1">
      <alignment horizontal="center" vertical="top"/>
    </xf>
    <xf numFmtId="0" fontId="11" fillId="0" borderId="5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0" fontId="12" fillId="0" borderId="0" xfId="0" applyNumberFormat="1" applyFont="1" applyFill="1" applyBorder="1" applyAlignment="1" applyProtection="1">
      <alignment horizontal="center" vertical="top"/>
    </xf>
    <xf numFmtId="0" fontId="13" fillId="0" borderId="0" xfId="0" applyNumberFormat="1" applyFont="1" applyFill="1" applyBorder="1" applyAlignment="1" applyProtection="1">
      <alignment horizontal="center" vertical="top" wrapText="1"/>
    </xf>
    <xf numFmtId="4" fontId="8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4" fontId="10" fillId="0" borderId="1" xfId="0" applyNumberFormat="1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4" fontId="8" fillId="0" borderId="1" xfId="0" applyNumberFormat="1" applyFont="1" applyFill="1" applyBorder="1" applyAlignment="1">
      <alignment horizontal="center" vertical="center" textRotation="90" wrapText="1"/>
    </xf>
    <xf numFmtId="4" fontId="8" fillId="0" borderId="5" xfId="0" applyNumberFormat="1" applyFont="1" applyFill="1" applyBorder="1" applyAlignment="1">
      <alignment horizontal="center" vertical="center" textRotation="90" wrapText="1"/>
    </xf>
    <xf numFmtId="4" fontId="8" fillId="0" borderId="7" xfId="0" applyNumberFormat="1" applyFont="1" applyFill="1" applyBorder="1" applyAlignment="1">
      <alignment horizontal="center" vertical="center" textRotation="90" wrapText="1"/>
    </xf>
    <xf numFmtId="4" fontId="8" fillId="0" borderId="6" xfId="0" applyNumberFormat="1" applyFont="1" applyFill="1" applyBorder="1" applyAlignment="1">
      <alignment horizontal="center" vertical="center" textRotation="90" wrapText="1"/>
    </xf>
    <xf numFmtId="3" fontId="10" fillId="0" borderId="1" xfId="0" applyNumberFormat="1" applyFont="1" applyFill="1" applyBorder="1" applyAlignment="1">
      <alignment horizontal="center" vertical="center" textRotation="90" wrapText="1"/>
    </xf>
  </cellXfs>
  <cellStyles count="6">
    <cellStyle name="Обычный" xfId="0" builtinId="0"/>
    <cellStyle name="Обычный 10" xfId="2"/>
    <cellStyle name="Обычный 2" xfId="5"/>
    <cellStyle name="Обычный 9" xfId="3"/>
    <cellStyle name="Обычный_СВОД 84-ОД (готовый свод) изм.копия для подписи" xfId="4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73"/>
  <sheetViews>
    <sheetView tabSelected="1" view="pageBreakPreview" zoomScale="76" zoomScaleNormal="76" zoomScaleSheetLayoutView="76" zoomScalePageLayoutView="60" workbookViewId="0">
      <selection activeCell="A174" sqref="A174:XFD425"/>
    </sheetView>
  </sheetViews>
  <sheetFormatPr defaultColWidth="9.140625" defaultRowHeight="15" x14ac:dyDescent="0.25"/>
  <cols>
    <col min="1" max="1" width="4.5703125" style="19" customWidth="1"/>
    <col min="2" max="2" width="14.140625" style="19" customWidth="1"/>
    <col min="3" max="3" width="28.85546875" style="18" customWidth="1"/>
    <col min="4" max="4" width="22.28515625" style="18" customWidth="1"/>
    <col min="5" max="5" width="33" style="20" customWidth="1"/>
    <col min="6" max="6" width="19.42578125" style="22" customWidth="1"/>
    <col min="7" max="7" width="9.42578125" style="19" customWidth="1"/>
    <col min="8" max="8" width="16.42578125" style="38" customWidth="1"/>
    <col min="9" max="9" width="15.5703125" style="39" customWidth="1"/>
    <col min="10" max="10" width="50.5703125" style="20" customWidth="1"/>
    <col min="11" max="11" width="10" style="20" customWidth="1"/>
    <col min="12" max="12" width="19.5703125" style="21" customWidth="1"/>
    <col min="13" max="13" width="19.140625" style="21" customWidth="1"/>
    <col min="14" max="14" width="14.7109375" style="21" customWidth="1"/>
    <col min="15" max="15" width="18.140625" style="21" customWidth="1"/>
    <col min="16" max="16" width="21.5703125" style="21" customWidth="1"/>
    <col min="17" max="17" width="19.85546875" style="21" customWidth="1"/>
    <col min="18" max="18" width="20.28515625" style="3" customWidth="1"/>
    <col min="19" max="34" width="9.140625" style="3"/>
    <col min="35" max="35" width="17.42578125" style="3" customWidth="1"/>
    <col min="36" max="16384" width="9.140625" style="3"/>
  </cols>
  <sheetData>
    <row r="1" spans="1:38" s="1" customFormat="1" ht="11.25" customHeight="1" x14ac:dyDescent="0.25">
      <c r="A1" s="94" t="s">
        <v>22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</row>
    <row r="2" spans="1:38" s="1" customFormat="1" ht="12" customHeight="1" x14ac:dyDescent="0.25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</row>
    <row r="3" spans="1:38" s="1" customFormat="1" ht="22.5" customHeight="1" x14ac:dyDescent="0.25">
      <c r="A3" s="95" t="s">
        <v>21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</row>
    <row r="4" spans="1:38" s="1" customFormat="1" ht="27" customHeight="1" x14ac:dyDescent="0.25">
      <c r="A4" s="95" t="s">
        <v>75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</row>
    <row r="5" spans="1:38" ht="11.25" customHeight="1" x14ac:dyDescent="0.3">
      <c r="A5" s="24"/>
      <c r="B5" s="24"/>
      <c r="C5" s="25"/>
      <c r="D5" s="25"/>
      <c r="E5" s="25"/>
      <c r="F5" s="26"/>
      <c r="G5" s="24"/>
      <c r="H5" s="23"/>
      <c r="I5" s="27"/>
      <c r="J5" s="25"/>
      <c r="K5" s="25"/>
      <c r="L5" s="23"/>
      <c r="M5" s="23"/>
      <c r="N5" s="23"/>
      <c r="O5" s="23"/>
      <c r="P5" s="23"/>
      <c r="Q5" s="23"/>
    </row>
    <row r="6" spans="1:38" ht="62.25" customHeight="1" x14ac:dyDescent="0.25">
      <c r="A6" s="97" t="s">
        <v>24</v>
      </c>
      <c r="B6" s="97" t="s">
        <v>48</v>
      </c>
      <c r="C6" s="97" t="s">
        <v>32</v>
      </c>
      <c r="D6" s="99" t="s">
        <v>20</v>
      </c>
      <c r="E6" s="100"/>
      <c r="F6" s="100"/>
      <c r="G6" s="101"/>
      <c r="H6" s="98" t="s">
        <v>67</v>
      </c>
      <c r="I6" s="106" t="s">
        <v>33</v>
      </c>
      <c r="J6" s="97" t="s">
        <v>25</v>
      </c>
      <c r="K6" s="97"/>
      <c r="L6" s="98" t="s">
        <v>61</v>
      </c>
      <c r="M6" s="96" t="s">
        <v>72</v>
      </c>
      <c r="N6" s="96"/>
      <c r="O6" s="96"/>
      <c r="P6" s="96"/>
      <c r="Q6" s="96"/>
    </row>
    <row r="7" spans="1:38" ht="93.75" customHeight="1" x14ac:dyDescent="0.25">
      <c r="A7" s="97"/>
      <c r="B7" s="97"/>
      <c r="C7" s="97"/>
      <c r="D7" s="97" t="s">
        <v>74</v>
      </c>
      <c r="E7" s="97" t="s">
        <v>71</v>
      </c>
      <c r="F7" s="98" t="s">
        <v>34</v>
      </c>
      <c r="G7" s="97" t="s">
        <v>73</v>
      </c>
      <c r="H7" s="98"/>
      <c r="I7" s="106"/>
      <c r="J7" s="97"/>
      <c r="K7" s="97"/>
      <c r="L7" s="98"/>
      <c r="M7" s="102" t="s">
        <v>19</v>
      </c>
      <c r="N7" s="103" t="s">
        <v>23</v>
      </c>
      <c r="O7" s="102" t="s">
        <v>18</v>
      </c>
      <c r="P7" s="102" t="s">
        <v>17</v>
      </c>
      <c r="Q7" s="102" t="s">
        <v>14</v>
      </c>
    </row>
    <row r="8" spans="1:38" ht="70.5" customHeight="1" x14ac:dyDescent="0.25">
      <c r="A8" s="97"/>
      <c r="B8" s="97"/>
      <c r="C8" s="97"/>
      <c r="D8" s="97"/>
      <c r="E8" s="97"/>
      <c r="F8" s="98"/>
      <c r="G8" s="97"/>
      <c r="H8" s="98"/>
      <c r="I8" s="106"/>
      <c r="J8" s="97"/>
      <c r="K8" s="97"/>
      <c r="L8" s="98"/>
      <c r="M8" s="102"/>
      <c r="N8" s="104"/>
      <c r="O8" s="102"/>
      <c r="P8" s="102"/>
      <c r="Q8" s="102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</row>
    <row r="9" spans="1:38" ht="15.75" customHeight="1" x14ac:dyDescent="0.25">
      <c r="A9" s="97"/>
      <c r="B9" s="97"/>
      <c r="C9" s="97"/>
      <c r="D9" s="97"/>
      <c r="E9" s="97"/>
      <c r="F9" s="98"/>
      <c r="G9" s="97"/>
      <c r="H9" s="98"/>
      <c r="I9" s="106"/>
      <c r="J9" s="97"/>
      <c r="K9" s="97"/>
      <c r="L9" s="98"/>
      <c r="M9" s="102"/>
      <c r="N9" s="105"/>
      <c r="O9" s="102"/>
      <c r="P9" s="102"/>
      <c r="Q9" s="102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</row>
    <row r="10" spans="1:38" s="4" customFormat="1" ht="51" customHeight="1" x14ac:dyDescent="0.25">
      <c r="A10" s="97"/>
      <c r="B10" s="97"/>
      <c r="C10" s="97"/>
      <c r="D10" s="97"/>
      <c r="E10" s="97"/>
      <c r="F10" s="98"/>
      <c r="G10" s="97"/>
      <c r="H10" s="98"/>
      <c r="I10" s="106"/>
      <c r="J10" s="75" t="s">
        <v>16</v>
      </c>
      <c r="K10" s="75" t="s">
        <v>15</v>
      </c>
      <c r="L10" s="77" t="s">
        <v>14</v>
      </c>
      <c r="M10" s="78" t="s">
        <v>55</v>
      </c>
      <c r="N10" s="78" t="s">
        <v>55</v>
      </c>
      <c r="O10" s="78" t="s">
        <v>56</v>
      </c>
      <c r="P10" s="78" t="s">
        <v>56</v>
      </c>
      <c r="Q10" s="78" t="s">
        <v>55</v>
      </c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</row>
    <row r="11" spans="1:38" s="1" customFormat="1" ht="15.75" x14ac:dyDescent="0.25">
      <c r="A11" s="28">
        <v>1</v>
      </c>
      <c r="B11" s="28">
        <v>2</v>
      </c>
      <c r="C11" s="28">
        <v>3</v>
      </c>
      <c r="D11" s="28">
        <v>4</v>
      </c>
      <c r="E11" s="76">
        <v>5</v>
      </c>
      <c r="F11" s="29">
        <v>6</v>
      </c>
      <c r="G11" s="29">
        <v>7</v>
      </c>
      <c r="H11" s="29">
        <v>8</v>
      </c>
      <c r="I11" s="29">
        <v>9</v>
      </c>
      <c r="J11" s="76">
        <v>10</v>
      </c>
      <c r="K11" s="76">
        <v>11</v>
      </c>
      <c r="L11" s="30">
        <v>12</v>
      </c>
      <c r="M11" s="30">
        <v>13</v>
      </c>
      <c r="N11" s="30">
        <v>14</v>
      </c>
      <c r="O11" s="30">
        <v>15</v>
      </c>
      <c r="P11" s="30">
        <v>16</v>
      </c>
      <c r="Q11" s="31">
        <v>17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38" s="8" customFormat="1" ht="18" customHeight="1" x14ac:dyDescent="0.25">
      <c r="A12" s="91" t="s">
        <v>49</v>
      </c>
      <c r="B12" s="92"/>
      <c r="C12" s="92"/>
      <c r="D12" s="92"/>
      <c r="E12" s="93"/>
      <c r="F12" s="30">
        <v>32</v>
      </c>
      <c r="G12" s="76" t="s">
        <v>2</v>
      </c>
      <c r="H12" s="32">
        <f>H14+H17+H22+H25+H34+H43+H46+H55+H68+H77+H82+H87+H92+H129+H132+H135+H138+H141+H144+H147+H150+H153+H156+H159+H162++H165+H168+H171+H101+H111+H120+H64</f>
        <v>110542.59999999999</v>
      </c>
      <c r="I12" s="29">
        <f>I14+I17+I22+I25+I34+I43+I46+I55+I68+I77+I82+I87+I92+I129+I132+I135+I138+I141+I144+I147+I150+I153+I156+I159+I162++I165+I168+I171+I101+I111+I120+I64</f>
        <v>5326</v>
      </c>
      <c r="J12" s="76" t="s">
        <v>2</v>
      </c>
      <c r="K12" s="35" t="s">
        <v>2</v>
      </c>
      <c r="L12" s="32">
        <f>L14+L17+L22+L25+L34+L43+L46+L55+L68+L77+L82+L87+L92+L129+L132+L135+L138+L141+L144+L147+L150+L153+L156+L159+L162++L165+L168+L171+L101+L111+L120+L64</f>
        <v>199741232</v>
      </c>
      <c r="M12" s="32">
        <f>M14+M17+M22+M25+M34+M43+M46+M55+M68+M77+M82+M87+M92+M129+M132+M135+M138+M141+M144+M147+M150+M153+M156+M159+M162++M165+M168+M171+M101+M111+M120+M64</f>
        <v>195008102</v>
      </c>
      <c r="N12" s="32">
        <f>N14+N17+N22+N25+N34+N43+N46+N55+N64+N68+N77+N82+N87+N92+N129+N132+N135+N138+N141+N144+N147+N150+N153+N156+N159+N162++N165+N168+N171+N101+N111+N120</f>
        <v>0</v>
      </c>
      <c r="O12" s="32">
        <f>O14+O17+O22+O25+O34+O43+O46+O55+O68+O77+O82+O87+O92+O129+O132+O135+O138+O141+O144+O147+O150+O153+O156+O159+O162++O165+O168+O171+O101+O111+O120+O13+O64</f>
        <v>4500000</v>
      </c>
      <c r="P12" s="32">
        <f>P14+P17+P22+P25+P34+P43+P46+P55+P68+P77+P82+P87+P92+P129+P132+P135+P138+P141+P144+P147+P150+P153+P156+P159+P162++P165+P168+P171+P101+P111+P120+P64</f>
        <v>236656.50000000017</v>
      </c>
      <c r="Q12" s="36">
        <f>M12+N12+O12+P12</f>
        <v>199744758.5</v>
      </c>
    </row>
    <row r="13" spans="1:38" s="8" customFormat="1" ht="18" customHeight="1" x14ac:dyDescent="0.25">
      <c r="A13" s="84"/>
      <c r="B13" s="91" t="s">
        <v>31</v>
      </c>
      <c r="C13" s="92"/>
      <c r="D13" s="92"/>
      <c r="E13" s="92"/>
      <c r="F13" s="92"/>
      <c r="G13" s="92"/>
      <c r="H13" s="92"/>
      <c r="I13" s="93"/>
      <c r="J13" s="76" t="s">
        <v>2</v>
      </c>
      <c r="K13" s="35" t="s">
        <v>2</v>
      </c>
      <c r="L13" s="37"/>
      <c r="M13" s="37"/>
      <c r="N13" s="37"/>
      <c r="O13" s="37">
        <v>3526.5</v>
      </c>
      <c r="P13" s="37"/>
      <c r="Q13" s="36">
        <f t="shared" ref="Q13:Q54" si="0">M13+N13+O13+P13</f>
        <v>3526.5</v>
      </c>
    </row>
    <row r="14" spans="1:38" s="8" customFormat="1" ht="15.75" x14ac:dyDescent="0.25">
      <c r="A14" s="81">
        <v>1</v>
      </c>
      <c r="B14" s="67">
        <v>71958000</v>
      </c>
      <c r="C14" s="44" t="s">
        <v>8</v>
      </c>
      <c r="D14" s="44" t="s">
        <v>8</v>
      </c>
      <c r="E14" s="44" t="s">
        <v>30</v>
      </c>
      <c r="F14" s="31" t="s">
        <v>50</v>
      </c>
      <c r="G14" s="67" t="s">
        <v>26</v>
      </c>
      <c r="H14" s="66">
        <v>2463</v>
      </c>
      <c r="I14" s="31">
        <v>93</v>
      </c>
      <c r="J14" s="74" t="s">
        <v>38</v>
      </c>
      <c r="K14" s="67" t="s">
        <v>2</v>
      </c>
      <c r="L14" s="41">
        <f>L15+L16</f>
        <v>2868553</v>
      </c>
      <c r="M14" s="41">
        <f>M15+M16</f>
        <v>2868553</v>
      </c>
      <c r="N14" s="41">
        <f t="shared" ref="N14:P14" si="1">N15+N16</f>
        <v>0</v>
      </c>
      <c r="O14" s="41">
        <f t="shared" si="1"/>
        <v>0</v>
      </c>
      <c r="P14" s="41">
        <f t="shared" si="1"/>
        <v>0</v>
      </c>
      <c r="Q14" s="36">
        <f>M14+N14+O14+P14</f>
        <v>2868553</v>
      </c>
    </row>
    <row r="15" spans="1:38" s="8" customFormat="1" ht="18" customHeight="1" x14ac:dyDescent="0.25">
      <c r="A15" s="82"/>
      <c r="B15" s="67">
        <v>71958000</v>
      </c>
      <c r="C15" s="44" t="s">
        <v>8</v>
      </c>
      <c r="D15" s="44"/>
      <c r="E15" s="44"/>
      <c r="F15" s="31"/>
      <c r="G15" s="67"/>
      <c r="H15" s="66"/>
      <c r="I15" s="31"/>
      <c r="J15" s="44" t="s">
        <v>44</v>
      </c>
      <c r="K15" s="51" t="s">
        <v>4</v>
      </c>
      <c r="L15" s="41">
        <v>2808452</v>
      </c>
      <c r="M15" s="41">
        <f>L15</f>
        <v>2808452</v>
      </c>
      <c r="N15" s="40"/>
      <c r="O15" s="40"/>
      <c r="P15" s="40"/>
      <c r="Q15" s="36">
        <f t="shared" si="0"/>
        <v>2808452</v>
      </c>
    </row>
    <row r="16" spans="1:38" s="8" customFormat="1" ht="18" customHeight="1" x14ac:dyDescent="0.25">
      <c r="A16" s="83"/>
      <c r="B16" s="67">
        <v>71958000</v>
      </c>
      <c r="C16" s="44" t="s">
        <v>8</v>
      </c>
      <c r="D16" s="44"/>
      <c r="E16" s="44"/>
      <c r="F16" s="31"/>
      <c r="G16" s="67"/>
      <c r="H16" s="66"/>
      <c r="I16" s="31"/>
      <c r="J16" s="44" t="s">
        <v>43</v>
      </c>
      <c r="K16" s="67">
        <v>21</v>
      </c>
      <c r="L16" s="41">
        <v>60101</v>
      </c>
      <c r="M16" s="41">
        <f>L16</f>
        <v>60101</v>
      </c>
      <c r="N16" s="40"/>
      <c r="O16" s="71"/>
      <c r="P16" s="71"/>
      <c r="Q16" s="36">
        <f t="shared" si="0"/>
        <v>60101</v>
      </c>
    </row>
    <row r="17" spans="1:18" s="8" customFormat="1" ht="15.75" x14ac:dyDescent="0.25">
      <c r="A17" s="81">
        <v>2</v>
      </c>
      <c r="B17" s="67">
        <v>71958000</v>
      </c>
      <c r="C17" s="44" t="s">
        <v>8</v>
      </c>
      <c r="D17" s="44" t="s">
        <v>8</v>
      </c>
      <c r="E17" s="44" t="s">
        <v>11</v>
      </c>
      <c r="F17" s="31">
        <v>36</v>
      </c>
      <c r="G17" s="67" t="s">
        <v>26</v>
      </c>
      <c r="H17" s="66">
        <v>2289.4</v>
      </c>
      <c r="I17" s="31">
        <v>100</v>
      </c>
      <c r="J17" s="74" t="s">
        <v>38</v>
      </c>
      <c r="K17" s="67" t="s">
        <v>2</v>
      </c>
      <c r="L17" s="41">
        <f>L18+L19+L20+L21</f>
        <v>3944626</v>
      </c>
      <c r="M17" s="41">
        <f>M18+M19+M20+M21</f>
        <v>3823690</v>
      </c>
      <c r="N17" s="41">
        <f t="shared" ref="N17:P17" si="2">N18+N19+N20+N21</f>
        <v>0</v>
      </c>
      <c r="O17" s="41">
        <f t="shared" si="2"/>
        <v>114889.2</v>
      </c>
      <c r="P17" s="41">
        <f t="shared" si="2"/>
        <v>6046.8000000000029</v>
      </c>
      <c r="Q17" s="36">
        <f>M17+N17+O17+P17</f>
        <v>3944626</v>
      </c>
    </row>
    <row r="18" spans="1:18" s="8" customFormat="1" ht="48" customHeight="1" x14ac:dyDescent="0.25">
      <c r="A18" s="82"/>
      <c r="B18" s="67">
        <v>71958000</v>
      </c>
      <c r="C18" s="44" t="s">
        <v>8</v>
      </c>
      <c r="D18" s="44"/>
      <c r="E18" s="44"/>
      <c r="F18" s="31"/>
      <c r="G18" s="67"/>
      <c r="H18" s="66"/>
      <c r="I18" s="31"/>
      <c r="J18" s="72" t="s">
        <v>39</v>
      </c>
      <c r="K18" s="70">
        <v>20</v>
      </c>
      <c r="L18" s="41">
        <v>120936</v>
      </c>
      <c r="M18" s="40"/>
      <c r="N18" s="40"/>
      <c r="O18" s="41">
        <f>L18*0.95</f>
        <v>114889.2</v>
      </c>
      <c r="P18" s="36">
        <f>L18-O18</f>
        <v>6046.8000000000029</v>
      </c>
      <c r="Q18" s="36">
        <f>M18+N18+O18+P18</f>
        <v>120936</v>
      </c>
    </row>
    <row r="19" spans="1:18" s="8" customFormat="1" ht="33.75" customHeight="1" x14ac:dyDescent="0.25">
      <c r="A19" s="82"/>
      <c r="B19" s="67">
        <v>71958000</v>
      </c>
      <c r="C19" s="44" t="s">
        <v>8</v>
      </c>
      <c r="D19" s="74"/>
      <c r="E19" s="74"/>
      <c r="F19" s="33"/>
      <c r="G19" s="76"/>
      <c r="H19" s="34"/>
      <c r="I19" s="30"/>
      <c r="J19" s="72" t="s">
        <v>68</v>
      </c>
      <c r="K19" s="52">
        <v>96</v>
      </c>
      <c r="L19" s="55">
        <v>20000</v>
      </c>
      <c r="M19" s="41">
        <f t="shared" ref="M19:M21" si="3">L19</f>
        <v>20000</v>
      </c>
      <c r="N19" s="55"/>
      <c r="O19" s="55"/>
      <c r="P19" s="55"/>
      <c r="Q19" s="36">
        <f>M19+N19+O19+P19</f>
        <v>20000</v>
      </c>
      <c r="R19" s="13"/>
    </row>
    <row r="20" spans="1:18" s="8" customFormat="1" ht="33" customHeight="1" x14ac:dyDescent="0.25">
      <c r="A20" s="82"/>
      <c r="B20" s="67">
        <v>71958000</v>
      </c>
      <c r="C20" s="44" t="s">
        <v>8</v>
      </c>
      <c r="D20" s="44"/>
      <c r="E20" s="44"/>
      <c r="F20" s="31"/>
      <c r="G20" s="67"/>
      <c r="H20" s="66"/>
      <c r="I20" s="31"/>
      <c r="J20" s="43" t="s">
        <v>69</v>
      </c>
      <c r="K20" s="33" t="s">
        <v>12</v>
      </c>
      <c r="L20" s="41">
        <v>3723996</v>
      </c>
      <c r="M20" s="41">
        <f t="shared" si="3"/>
        <v>3723996</v>
      </c>
      <c r="N20" s="40"/>
      <c r="O20" s="71"/>
      <c r="P20" s="71"/>
      <c r="Q20" s="36">
        <f>M20+N20+O20+P20</f>
        <v>3723996</v>
      </c>
    </row>
    <row r="21" spans="1:18" s="8" customFormat="1" ht="18" customHeight="1" x14ac:dyDescent="0.25">
      <c r="A21" s="83"/>
      <c r="B21" s="67">
        <v>71958000</v>
      </c>
      <c r="C21" s="44" t="s">
        <v>8</v>
      </c>
      <c r="D21" s="44"/>
      <c r="E21" s="44"/>
      <c r="F21" s="31"/>
      <c r="G21" s="67"/>
      <c r="H21" s="66"/>
      <c r="I21" s="31"/>
      <c r="J21" s="44" t="s">
        <v>43</v>
      </c>
      <c r="K21" s="67">
        <v>21</v>
      </c>
      <c r="L21" s="41">
        <v>79694</v>
      </c>
      <c r="M21" s="41">
        <f t="shared" si="3"/>
        <v>79694</v>
      </c>
      <c r="N21" s="40"/>
      <c r="O21" s="40"/>
      <c r="P21" s="40"/>
      <c r="Q21" s="36">
        <f t="shared" si="0"/>
        <v>79694</v>
      </c>
    </row>
    <row r="22" spans="1:18" s="8" customFormat="1" ht="15.75" x14ac:dyDescent="0.25">
      <c r="A22" s="81">
        <v>3</v>
      </c>
      <c r="B22" s="67">
        <v>71958000</v>
      </c>
      <c r="C22" s="44" t="s">
        <v>8</v>
      </c>
      <c r="D22" s="44" t="s">
        <v>8</v>
      </c>
      <c r="E22" s="44" t="s">
        <v>11</v>
      </c>
      <c r="F22" s="31">
        <v>38</v>
      </c>
      <c r="G22" s="67" t="s">
        <v>26</v>
      </c>
      <c r="H22" s="66">
        <v>2304.1999999999998</v>
      </c>
      <c r="I22" s="31">
        <v>108</v>
      </c>
      <c r="J22" s="74" t="s">
        <v>38</v>
      </c>
      <c r="K22" s="67" t="s">
        <v>2</v>
      </c>
      <c r="L22" s="41">
        <f>L23+L24</f>
        <v>2929104</v>
      </c>
      <c r="M22" s="41">
        <f>M23+M24</f>
        <v>2929104</v>
      </c>
      <c r="N22" s="41">
        <f t="shared" ref="N22:P22" si="4">N23+N24</f>
        <v>0</v>
      </c>
      <c r="O22" s="41">
        <f t="shared" si="4"/>
        <v>0</v>
      </c>
      <c r="P22" s="41">
        <f t="shared" si="4"/>
        <v>0</v>
      </c>
      <c r="Q22" s="36">
        <f t="shared" si="0"/>
        <v>2929104</v>
      </c>
    </row>
    <row r="23" spans="1:18" s="8" customFormat="1" ht="33" customHeight="1" x14ac:dyDescent="0.25">
      <c r="A23" s="82"/>
      <c r="B23" s="67">
        <v>71958000</v>
      </c>
      <c r="C23" s="44" t="s">
        <v>8</v>
      </c>
      <c r="D23" s="44"/>
      <c r="E23" s="44"/>
      <c r="F23" s="31"/>
      <c r="G23" s="67"/>
      <c r="H23" s="66"/>
      <c r="I23" s="31"/>
      <c r="J23" s="43" t="s">
        <v>69</v>
      </c>
      <c r="K23" s="33" t="s">
        <v>12</v>
      </c>
      <c r="L23" s="41">
        <v>2867734</v>
      </c>
      <c r="M23" s="41">
        <f t="shared" ref="M23:M24" si="5">L23</f>
        <v>2867734</v>
      </c>
      <c r="N23" s="40"/>
      <c r="O23" s="71"/>
      <c r="P23" s="71"/>
      <c r="Q23" s="36">
        <f t="shared" si="0"/>
        <v>2867734</v>
      </c>
    </row>
    <row r="24" spans="1:18" s="8" customFormat="1" ht="18" customHeight="1" x14ac:dyDescent="0.25">
      <c r="A24" s="83"/>
      <c r="B24" s="67">
        <v>71958000</v>
      </c>
      <c r="C24" s="44" t="s">
        <v>8</v>
      </c>
      <c r="D24" s="44"/>
      <c r="E24" s="44"/>
      <c r="F24" s="31"/>
      <c r="G24" s="67"/>
      <c r="H24" s="66"/>
      <c r="I24" s="31"/>
      <c r="J24" s="44" t="s">
        <v>43</v>
      </c>
      <c r="K24" s="67">
        <v>21</v>
      </c>
      <c r="L24" s="41">
        <v>61370</v>
      </c>
      <c r="M24" s="41">
        <f t="shared" si="5"/>
        <v>61370</v>
      </c>
      <c r="N24" s="40"/>
      <c r="O24" s="40"/>
      <c r="P24" s="40"/>
      <c r="Q24" s="36">
        <f t="shared" si="0"/>
        <v>61370</v>
      </c>
    </row>
    <row r="25" spans="1:18" s="8" customFormat="1" ht="15.75" x14ac:dyDescent="0.25">
      <c r="A25" s="81">
        <v>4</v>
      </c>
      <c r="B25" s="67">
        <v>71958000</v>
      </c>
      <c r="C25" s="44" t="s">
        <v>8</v>
      </c>
      <c r="D25" s="44" t="s">
        <v>8</v>
      </c>
      <c r="E25" s="44" t="s">
        <v>7</v>
      </c>
      <c r="F25" s="31">
        <v>14</v>
      </c>
      <c r="G25" s="67" t="s">
        <v>26</v>
      </c>
      <c r="H25" s="66">
        <v>4907.2</v>
      </c>
      <c r="I25" s="31">
        <v>236</v>
      </c>
      <c r="J25" s="74" t="s">
        <v>38</v>
      </c>
      <c r="K25" s="67" t="s">
        <v>2</v>
      </c>
      <c r="L25" s="41">
        <f>+L26+L27+L28+L29+L30+L31+L32+L33</f>
        <v>26913653</v>
      </c>
      <c r="M25" s="41">
        <f>+M26+M27+M28+M29+M30+M31+M32+M33</f>
        <v>26913653</v>
      </c>
      <c r="N25" s="41">
        <f t="shared" ref="N25:P25" si="6">+N26+N27+N28+N29+N30+N31+N32+N33</f>
        <v>0</v>
      </c>
      <c r="O25" s="41">
        <f t="shared" si="6"/>
        <v>0</v>
      </c>
      <c r="P25" s="41">
        <f t="shared" si="6"/>
        <v>0</v>
      </c>
      <c r="Q25" s="36">
        <f t="shared" si="0"/>
        <v>26913653</v>
      </c>
    </row>
    <row r="26" spans="1:18" s="8" customFormat="1" ht="18" customHeight="1" x14ac:dyDescent="0.25">
      <c r="A26" s="82"/>
      <c r="B26" s="67">
        <v>71958000</v>
      </c>
      <c r="C26" s="44" t="s">
        <v>8</v>
      </c>
      <c r="D26" s="44"/>
      <c r="E26" s="44"/>
      <c r="F26" s="31"/>
      <c r="G26" s="67"/>
      <c r="H26" s="66"/>
      <c r="I26" s="31"/>
      <c r="J26" s="44" t="s">
        <v>40</v>
      </c>
      <c r="K26" s="70">
        <v>10</v>
      </c>
      <c r="L26" s="79">
        <v>5524517</v>
      </c>
      <c r="M26" s="41">
        <f t="shared" ref="M26:M33" si="7">L26</f>
        <v>5524517</v>
      </c>
      <c r="N26" s="40"/>
      <c r="O26" s="40"/>
      <c r="P26" s="40"/>
      <c r="Q26" s="36">
        <f t="shared" si="0"/>
        <v>5524517</v>
      </c>
    </row>
    <row r="27" spans="1:18" s="8" customFormat="1" ht="18" customHeight="1" x14ac:dyDescent="0.25">
      <c r="A27" s="82"/>
      <c r="B27" s="67">
        <v>71958000</v>
      </c>
      <c r="C27" s="44" t="s">
        <v>8</v>
      </c>
      <c r="D27" s="44"/>
      <c r="E27" s="44"/>
      <c r="F27" s="31"/>
      <c r="G27" s="67"/>
      <c r="H27" s="66"/>
      <c r="I27" s="31"/>
      <c r="J27" s="44" t="s">
        <v>44</v>
      </c>
      <c r="K27" s="51" t="s">
        <v>4</v>
      </c>
      <c r="L27" s="79">
        <v>5551611</v>
      </c>
      <c r="M27" s="41">
        <f t="shared" si="7"/>
        <v>5551611</v>
      </c>
      <c r="N27" s="40"/>
      <c r="O27" s="71"/>
      <c r="P27" s="71"/>
      <c r="Q27" s="36">
        <f t="shared" si="0"/>
        <v>5551611</v>
      </c>
    </row>
    <row r="28" spans="1:18" s="8" customFormat="1" ht="33.75" customHeight="1" x14ac:dyDescent="0.25">
      <c r="A28" s="82"/>
      <c r="B28" s="67">
        <v>71958000</v>
      </c>
      <c r="C28" s="44" t="s">
        <v>8</v>
      </c>
      <c r="D28" s="44"/>
      <c r="E28" s="44"/>
      <c r="F28" s="31"/>
      <c r="G28" s="67"/>
      <c r="H28" s="66"/>
      <c r="I28" s="31"/>
      <c r="J28" s="45" t="s">
        <v>42</v>
      </c>
      <c r="K28" s="76" t="s">
        <v>5</v>
      </c>
      <c r="L28" s="79">
        <v>3871256</v>
      </c>
      <c r="M28" s="41">
        <f t="shared" si="7"/>
        <v>3871256</v>
      </c>
      <c r="N28" s="40"/>
      <c r="O28" s="40"/>
      <c r="P28" s="40"/>
      <c r="Q28" s="36">
        <f t="shared" si="0"/>
        <v>3871256</v>
      </c>
    </row>
    <row r="29" spans="1:18" s="8" customFormat="1" ht="31.5" customHeight="1" x14ac:dyDescent="0.25">
      <c r="A29" s="82"/>
      <c r="B29" s="67">
        <v>71958000</v>
      </c>
      <c r="C29" s="44" t="s">
        <v>8</v>
      </c>
      <c r="D29" s="44"/>
      <c r="E29" s="44"/>
      <c r="F29" s="31"/>
      <c r="G29" s="67"/>
      <c r="H29" s="66"/>
      <c r="I29" s="31"/>
      <c r="J29" s="45" t="s">
        <v>46</v>
      </c>
      <c r="K29" s="62" t="s">
        <v>3</v>
      </c>
      <c r="L29" s="79">
        <v>6953260</v>
      </c>
      <c r="M29" s="41">
        <f t="shared" si="7"/>
        <v>6953260</v>
      </c>
      <c r="N29" s="40"/>
      <c r="O29" s="40"/>
      <c r="P29" s="40"/>
      <c r="Q29" s="36">
        <f t="shared" si="0"/>
        <v>6953260</v>
      </c>
    </row>
    <row r="30" spans="1:18" s="8" customFormat="1" ht="30.75" customHeight="1" x14ac:dyDescent="0.25">
      <c r="A30" s="82"/>
      <c r="B30" s="67">
        <v>71958000</v>
      </c>
      <c r="C30" s="44" t="s">
        <v>8</v>
      </c>
      <c r="D30" s="44"/>
      <c r="E30" s="44"/>
      <c r="F30" s="31"/>
      <c r="G30" s="67"/>
      <c r="H30" s="66"/>
      <c r="I30" s="31"/>
      <c r="J30" s="45" t="s">
        <v>41</v>
      </c>
      <c r="K30" s="51" t="s">
        <v>6</v>
      </c>
      <c r="L30" s="79">
        <v>2321399</v>
      </c>
      <c r="M30" s="41">
        <f t="shared" si="7"/>
        <v>2321399</v>
      </c>
      <c r="N30" s="40"/>
      <c r="O30" s="40"/>
      <c r="P30" s="40"/>
      <c r="Q30" s="36">
        <f t="shared" si="0"/>
        <v>2321399</v>
      </c>
    </row>
    <row r="31" spans="1:18" s="8" customFormat="1" ht="31.5" customHeight="1" x14ac:dyDescent="0.25">
      <c r="A31" s="82"/>
      <c r="B31" s="67">
        <v>71958000</v>
      </c>
      <c r="C31" s="44" t="s">
        <v>8</v>
      </c>
      <c r="D31" s="44"/>
      <c r="E31" s="44"/>
      <c r="F31" s="31"/>
      <c r="G31" s="67"/>
      <c r="H31" s="66"/>
      <c r="I31" s="31"/>
      <c r="J31" s="45" t="s">
        <v>45</v>
      </c>
      <c r="K31" s="62" t="s">
        <v>1</v>
      </c>
      <c r="L31" s="79">
        <v>1562085</v>
      </c>
      <c r="M31" s="41">
        <f t="shared" si="7"/>
        <v>1562085</v>
      </c>
      <c r="N31" s="40"/>
      <c r="O31" s="40"/>
      <c r="P31" s="40"/>
      <c r="Q31" s="36">
        <f t="shared" si="0"/>
        <v>1562085</v>
      </c>
    </row>
    <row r="32" spans="1:18" s="8" customFormat="1" ht="47.25" customHeight="1" x14ac:dyDescent="0.25">
      <c r="A32" s="82"/>
      <c r="B32" s="67">
        <v>71958000</v>
      </c>
      <c r="C32" s="44" t="s">
        <v>8</v>
      </c>
      <c r="D32" s="44"/>
      <c r="E32" s="44"/>
      <c r="F32" s="31"/>
      <c r="G32" s="67"/>
      <c r="H32" s="66"/>
      <c r="I32" s="31"/>
      <c r="J32" s="74" t="s">
        <v>70</v>
      </c>
      <c r="K32" s="33" t="s">
        <v>27</v>
      </c>
      <c r="L32" s="79">
        <v>565636</v>
      </c>
      <c r="M32" s="41">
        <f t="shared" si="7"/>
        <v>565636</v>
      </c>
      <c r="N32" s="40"/>
      <c r="O32" s="40"/>
      <c r="P32" s="40"/>
      <c r="Q32" s="36">
        <f t="shared" si="0"/>
        <v>565636</v>
      </c>
    </row>
    <row r="33" spans="1:17" s="8" customFormat="1" ht="18" customHeight="1" x14ac:dyDescent="0.25">
      <c r="A33" s="83"/>
      <c r="B33" s="67">
        <v>71958000</v>
      </c>
      <c r="C33" s="44" t="s">
        <v>8</v>
      </c>
      <c r="D33" s="44"/>
      <c r="E33" s="44"/>
      <c r="F33" s="31"/>
      <c r="G33" s="67"/>
      <c r="H33" s="66"/>
      <c r="I33" s="31"/>
      <c r="J33" s="44" t="s">
        <v>43</v>
      </c>
      <c r="K33" s="67">
        <v>21</v>
      </c>
      <c r="L33" s="53">
        <v>563889</v>
      </c>
      <c r="M33" s="41">
        <f t="shared" si="7"/>
        <v>563889</v>
      </c>
      <c r="N33" s="40"/>
      <c r="O33" s="40"/>
      <c r="P33" s="40"/>
      <c r="Q33" s="36">
        <f t="shared" si="0"/>
        <v>563889</v>
      </c>
    </row>
    <row r="34" spans="1:17" s="8" customFormat="1" ht="15.75" x14ac:dyDescent="0.25">
      <c r="A34" s="81">
        <v>5</v>
      </c>
      <c r="B34" s="67">
        <v>71958000</v>
      </c>
      <c r="C34" s="44" t="s">
        <v>8</v>
      </c>
      <c r="D34" s="44" t="s">
        <v>8</v>
      </c>
      <c r="E34" s="44" t="s">
        <v>7</v>
      </c>
      <c r="F34" s="31">
        <v>24</v>
      </c>
      <c r="G34" s="67" t="s">
        <v>26</v>
      </c>
      <c r="H34" s="66">
        <v>4942</v>
      </c>
      <c r="I34" s="31">
        <v>247</v>
      </c>
      <c r="J34" s="74" t="s">
        <v>38</v>
      </c>
      <c r="K34" s="67" t="s">
        <v>2</v>
      </c>
      <c r="L34" s="41">
        <f>L35+L36+L37+L38+L39+L40+L41+L42</f>
        <v>27543613</v>
      </c>
      <c r="M34" s="41">
        <f>M35+M36+M37+M38+M39+M40+M41+M42</f>
        <v>27543613</v>
      </c>
      <c r="N34" s="41">
        <f t="shared" ref="N34:P34" si="8">N35+N36+N37+N38+N39+N40+N41+N42</f>
        <v>0</v>
      </c>
      <c r="O34" s="41">
        <f t="shared" si="8"/>
        <v>0</v>
      </c>
      <c r="P34" s="41">
        <f t="shared" si="8"/>
        <v>0</v>
      </c>
      <c r="Q34" s="36">
        <f t="shared" si="0"/>
        <v>27543613</v>
      </c>
    </row>
    <row r="35" spans="1:17" s="8" customFormat="1" ht="18" customHeight="1" x14ac:dyDescent="0.25">
      <c r="A35" s="82"/>
      <c r="B35" s="67">
        <v>71958000</v>
      </c>
      <c r="C35" s="44" t="s">
        <v>8</v>
      </c>
      <c r="D35" s="44"/>
      <c r="E35" s="44"/>
      <c r="F35" s="31"/>
      <c r="G35" s="67"/>
      <c r="H35" s="66"/>
      <c r="I35" s="31"/>
      <c r="J35" s="44" t="s">
        <v>40</v>
      </c>
      <c r="K35" s="70">
        <v>10</v>
      </c>
      <c r="L35" s="41">
        <v>5435269</v>
      </c>
      <c r="M35" s="41">
        <f t="shared" ref="M35:M42" si="9">L35</f>
        <v>5435269</v>
      </c>
      <c r="N35" s="40"/>
      <c r="O35" s="40"/>
      <c r="P35" s="40"/>
      <c r="Q35" s="36">
        <f t="shared" si="0"/>
        <v>5435269</v>
      </c>
    </row>
    <row r="36" spans="1:17" s="8" customFormat="1" ht="18" customHeight="1" x14ac:dyDescent="0.25">
      <c r="A36" s="82"/>
      <c r="B36" s="67">
        <v>71958000</v>
      </c>
      <c r="C36" s="44" t="s">
        <v>8</v>
      </c>
      <c r="D36" s="44"/>
      <c r="E36" s="44"/>
      <c r="F36" s="31"/>
      <c r="G36" s="67"/>
      <c r="H36" s="66"/>
      <c r="I36" s="31"/>
      <c r="J36" s="44" t="s">
        <v>44</v>
      </c>
      <c r="K36" s="51" t="s">
        <v>4</v>
      </c>
      <c r="L36" s="41">
        <v>5713599</v>
      </c>
      <c r="M36" s="41">
        <f t="shared" si="9"/>
        <v>5713599</v>
      </c>
      <c r="N36" s="40"/>
      <c r="O36" s="71"/>
      <c r="P36" s="71"/>
      <c r="Q36" s="36">
        <f t="shared" si="0"/>
        <v>5713599</v>
      </c>
    </row>
    <row r="37" spans="1:17" s="8" customFormat="1" ht="33.75" customHeight="1" x14ac:dyDescent="0.25">
      <c r="A37" s="82"/>
      <c r="B37" s="67">
        <v>71958000</v>
      </c>
      <c r="C37" s="44" t="s">
        <v>8</v>
      </c>
      <c r="D37" s="44"/>
      <c r="E37" s="44"/>
      <c r="F37" s="31"/>
      <c r="G37" s="67"/>
      <c r="H37" s="66"/>
      <c r="I37" s="31"/>
      <c r="J37" s="45" t="s">
        <v>42</v>
      </c>
      <c r="K37" s="76" t="s">
        <v>5</v>
      </c>
      <c r="L37" s="41">
        <v>3753249</v>
      </c>
      <c r="M37" s="41">
        <f t="shared" si="9"/>
        <v>3753249</v>
      </c>
      <c r="N37" s="40"/>
      <c r="O37" s="40"/>
      <c r="P37" s="40"/>
      <c r="Q37" s="36">
        <f t="shared" si="0"/>
        <v>3753249</v>
      </c>
    </row>
    <row r="38" spans="1:17" s="8" customFormat="1" ht="31.5" customHeight="1" x14ac:dyDescent="0.25">
      <c r="A38" s="82"/>
      <c r="B38" s="67">
        <v>71958000</v>
      </c>
      <c r="C38" s="44" t="s">
        <v>8</v>
      </c>
      <c r="D38" s="44"/>
      <c r="E38" s="44"/>
      <c r="F38" s="31"/>
      <c r="G38" s="67"/>
      <c r="H38" s="66"/>
      <c r="I38" s="31"/>
      <c r="J38" s="45" t="s">
        <v>46</v>
      </c>
      <c r="K38" s="62" t="s">
        <v>3</v>
      </c>
      <c r="L38" s="41">
        <v>7420337</v>
      </c>
      <c r="M38" s="41">
        <f t="shared" si="9"/>
        <v>7420337</v>
      </c>
      <c r="N38" s="40"/>
      <c r="O38" s="40"/>
      <c r="P38" s="40"/>
      <c r="Q38" s="36">
        <f t="shared" si="0"/>
        <v>7420337</v>
      </c>
    </row>
    <row r="39" spans="1:17" s="8" customFormat="1" ht="30.75" customHeight="1" x14ac:dyDescent="0.25">
      <c r="A39" s="82"/>
      <c r="B39" s="67">
        <v>71958000</v>
      </c>
      <c r="C39" s="44" t="s">
        <v>8</v>
      </c>
      <c r="D39" s="44"/>
      <c r="E39" s="44"/>
      <c r="F39" s="31"/>
      <c r="G39" s="67"/>
      <c r="H39" s="66"/>
      <c r="I39" s="31"/>
      <c r="J39" s="45" t="s">
        <v>41</v>
      </c>
      <c r="K39" s="51" t="s">
        <v>6</v>
      </c>
      <c r="L39" s="41">
        <v>2364803</v>
      </c>
      <c r="M39" s="41">
        <f t="shared" si="9"/>
        <v>2364803</v>
      </c>
      <c r="N39" s="40"/>
      <c r="O39" s="40"/>
      <c r="P39" s="40"/>
      <c r="Q39" s="36">
        <f t="shared" si="0"/>
        <v>2364803</v>
      </c>
    </row>
    <row r="40" spans="1:17" s="8" customFormat="1" ht="31.5" customHeight="1" x14ac:dyDescent="0.25">
      <c r="A40" s="82"/>
      <c r="B40" s="67">
        <v>71958000</v>
      </c>
      <c r="C40" s="44" t="s">
        <v>8</v>
      </c>
      <c r="D40" s="44"/>
      <c r="E40" s="44"/>
      <c r="F40" s="31"/>
      <c r="G40" s="67"/>
      <c r="H40" s="66"/>
      <c r="I40" s="31"/>
      <c r="J40" s="45" t="s">
        <v>45</v>
      </c>
      <c r="K40" s="62" t="s">
        <v>1</v>
      </c>
      <c r="L40" s="41">
        <v>1439536</v>
      </c>
      <c r="M40" s="41">
        <f t="shared" si="9"/>
        <v>1439536</v>
      </c>
      <c r="N40" s="40"/>
      <c r="O40" s="40"/>
      <c r="P40" s="40"/>
      <c r="Q40" s="36">
        <f t="shared" si="0"/>
        <v>1439536</v>
      </c>
    </row>
    <row r="41" spans="1:17" s="8" customFormat="1" ht="47.25" customHeight="1" x14ac:dyDescent="0.25">
      <c r="A41" s="82"/>
      <c r="B41" s="67">
        <v>71958000</v>
      </c>
      <c r="C41" s="44" t="s">
        <v>8</v>
      </c>
      <c r="D41" s="44"/>
      <c r="E41" s="44"/>
      <c r="F41" s="31"/>
      <c r="G41" s="67"/>
      <c r="H41" s="66"/>
      <c r="I41" s="31"/>
      <c r="J41" s="74" t="s">
        <v>70</v>
      </c>
      <c r="K41" s="33" t="s">
        <v>27</v>
      </c>
      <c r="L41" s="41">
        <v>839736</v>
      </c>
      <c r="M41" s="41">
        <f t="shared" si="9"/>
        <v>839736</v>
      </c>
      <c r="N41" s="40"/>
      <c r="O41" s="40"/>
      <c r="P41" s="40"/>
      <c r="Q41" s="36">
        <f t="shared" si="0"/>
        <v>839736</v>
      </c>
    </row>
    <row r="42" spans="1:17" s="8" customFormat="1" ht="18" customHeight="1" x14ac:dyDescent="0.25">
      <c r="A42" s="83"/>
      <c r="B42" s="67">
        <v>71958000</v>
      </c>
      <c r="C42" s="44" t="s">
        <v>8</v>
      </c>
      <c r="D42" s="44"/>
      <c r="E42" s="44"/>
      <c r="F42" s="31"/>
      <c r="G42" s="67"/>
      <c r="H42" s="66"/>
      <c r="I42" s="31"/>
      <c r="J42" s="44" t="s">
        <v>43</v>
      </c>
      <c r="K42" s="67">
        <v>21</v>
      </c>
      <c r="L42" s="41">
        <v>577084</v>
      </c>
      <c r="M42" s="41">
        <f t="shared" si="9"/>
        <v>577084</v>
      </c>
      <c r="N42" s="40"/>
      <c r="O42" s="40"/>
      <c r="P42" s="40"/>
      <c r="Q42" s="36">
        <f t="shared" si="0"/>
        <v>577084</v>
      </c>
    </row>
    <row r="43" spans="1:17" s="8" customFormat="1" ht="15.75" x14ac:dyDescent="0.25">
      <c r="A43" s="81">
        <v>6</v>
      </c>
      <c r="B43" s="67">
        <v>71958000</v>
      </c>
      <c r="C43" s="44" t="s">
        <v>8</v>
      </c>
      <c r="D43" s="44" t="s">
        <v>8</v>
      </c>
      <c r="E43" s="47" t="s">
        <v>13</v>
      </c>
      <c r="F43" s="31">
        <v>37</v>
      </c>
      <c r="G43" s="67" t="s">
        <v>26</v>
      </c>
      <c r="H43" s="66">
        <v>2641.5</v>
      </c>
      <c r="I43" s="31">
        <v>73</v>
      </c>
      <c r="J43" s="74" t="s">
        <v>38</v>
      </c>
      <c r="K43" s="67" t="s">
        <v>2</v>
      </c>
      <c r="L43" s="41">
        <f>L44+L45</f>
        <v>4845655</v>
      </c>
      <c r="M43" s="41">
        <f>M44+M45</f>
        <v>4845655</v>
      </c>
      <c r="N43" s="41">
        <f t="shared" ref="N43:P43" si="10">N44+N45</f>
        <v>0</v>
      </c>
      <c r="O43" s="41">
        <f t="shared" si="10"/>
        <v>0</v>
      </c>
      <c r="P43" s="41">
        <f t="shared" si="10"/>
        <v>0</v>
      </c>
      <c r="Q43" s="36">
        <f t="shared" si="0"/>
        <v>4845655</v>
      </c>
    </row>
    <row r="44" spans="1:17" s="8" customFormat="1" ht="33" customHeight="1" x14ac:dyDescent="0.25">
      <c r="A44" s="82"/>
      <c r="B44" s="67">
        <v>71958000</v>
      </c>
      <c r="C44" s="44" t="s">
        <v>8</v>
      </c>
      <c r="D44" s="44"/>
      <c r="E44" s="44"/>
      <c r="F44" s="31"/>
      <c r="G44" s="67"/>
      <c r="H44" s="66"/>
      <c r="I44" s="31"/>
      <c r="J44" s="43" t="s">
        <v>69</v>
      </c>
      <c r="K44" s="33" t="s">
        <v>12</v>
      </c>
      <c r="L44" s="41">
        <v>4744130</v>
      </c>
      <c r="M44" s="41">
        <f t="shared" ref="M44:M45" si="11">L44</f>
        <v>4744130</v>
      </c>
      <c r="N44" s="40"/>
      <c r="O44" s="71"/>
      <c r="P44" s="71"/>
      <c r="Q44" s="36">
        <f t="shared" si="0"/>
        <v>4744130</v>
      </c>
    </row>
    <row r="45" spans="1:17" s="8" customFormat="1" ht="18" customHeight="1" x14ac:dyDescent="0.25">
      <c r="A45" s="83"/>
      <c r="B45" s="67">
        <v>71958000</v>
      </c>
      <c r="C45" s="44" t="s">
        <v>8</v>
      </c>
      <c r="D45" s="44"/>
      <c r="E45" s="44"/>
      <c r="F45" s="31"/>
      <c r="G45" s="67"/>
      <c r="H45" s="66"/>
      <c r="I45" s="31"/>
      <c r="J45" s="44" t="s">
        <v>43</v>
      </c>
      <c r="K45" s="67">
        <v>21</v>
      </c>
      <c r="L45" s="41">
        <v>101525</v>
      </c>
      <c r="M45" s="41">
        <f t="shared" si="11"/>
        <v>101525</v>
      </c>
      <c r="N45" s="40"/>
      <c r="O45" s="40"/>
      <c r="P45" s="40"/>
      <c r="Q45" s="36">
        <f t="shared" si="0"/>
        <v>101525</v>
      </c>
    </row>
    <row r="46" spans="1:17" s="8" customFormat="1" ht="15.75" x14ac:dyDescent="0.25">
      <c r="A46" s="81">
        <v>7</v>
      </c>
      <c r="B46" s="67">
        <v>71958000</v>
      </c>
      <c r="C46" s="44" t="s">
        <v>8</v>
      </c>
      <c r="D46" s="44" t="s">
        <v>8</v>
      </c>
      <c r="E46" s="44" t="s">
        <v>7</v>
      </c>
      <c r="F46" s="31">
        <v>12</v>
      </c>
      <c r="G46" s="67" t="s">
        <v>26</v>
      </c>
      <c r="H46" s="66">
        <v>5745.2</v>
      </c>
      <c r="I46" s="31">
        <v>305</v>
      </c>
      <c r="J46" s="74" t="s">
        <v>38</v>
      </c>
      <c r="K46" s="67" t="s">
        <v>2</v>
      </c>
      <c r="L46" s="41">
        <f>L47+L48+L49+L50+L51+L52+L53+L54</f>
        <v>30309960</v>
      </c>
      <c r="M46" s="41">
        <f>M47+M48+M49+M50+M51+M52+M53+M54</f>
        <v>30309960</v>
      </c>
      <c r="N46" s="41">
        <f t="shared" ref="N46:P46" si="12">N47+N48+N49+N50+N51+N52+N53+N54</f>
        <v>0</v>
      </c>
      <c r="O46" s="41">
        <f t="shared" si="12"/>
        <v>0</v>
      </c>
      <c r="P46" s="41">
        <f t="shared" si="12"/>
        <v>0</v>
      </c>
      <c r="Q46" s="36">
        <f t="shared" si="0"/>
        <v>30309960</v>
      </c>
    </row>
    <row r="47" spans="1:17" s="8" customFormat="1" ht="18" customHeight="1" x14ac:dyDescent="0.25">
      <c r="A47" s="82"/>
      <c r="B47" s="67">
        <v>71958000</v>
      </c>
      <c r="C47" s="44" t="s">
        <v>8</v>
      </c>
      <c r="D47" s="44"/>
      <c r="E47" s="44"/>
      <c r="F47" s="31"/>
      <c r="G47" s="67"/>
      <c r="H47" s="66"/>
      <c r="I47" s="31"/>
      <c r="J47" s="44" t="s">
        <v>40</v>
      </c>
      <c r="K47" s="70">
        <v>10</v>
      </c>
      <c r="L47" s="41">
        <v>5851879</v>
      </c>
      <c r="M47" s="41">
        <f t="shared" ref="M47:M54" si="13">L47</f>
        <v>5851879</v>
      </c>
      <c r="N47" s="40"/>
      <c r="O47" s="40"/>
      <c r="P47" s="40"/>
      <c r="Q47" s="36">
        <f t="shared" si="0"/>
        <v>5851879</v>
      </c>
    </row>
    <row r="48" spans="1:17" s="8" customFormat="1" ht="18" customHeight="1" x14ac:dyDescent="0.25">
      <c r="A48" s="82"/>
      <c r="B48" s="67">
        <v>71958000</v>
      </c>
      <c r="C48" s="44" t="s">
        <v>8</v>
      </c>
      <c r="D48" s="44"/>
      <c r="E48" s="44"/>
      <c r="F48" s="31"/>
      <c r="G48" s="67"/>
      <c r="H48" s="66"/>
      <c r="I48" s="31"/>
      <c r="J48" s="44" t="s">
        <v>44</v>
      </c>
      <c r="K48" s="51" t="s">
        <v>4</v>
      </c>
      <c r="L48" s="41">
        <v>6540323</v>
      </c>
      <c r="M48" s="41">
        <f t="shared" si="13"/>
        <v>6540323</v>
      </c>
      <c r="N48" s="40"/>
      <c r="O48" s="71"/>
      <c r="P48" s="71"/>
      <c r="Q48" s="36">
        <f t="shared" si="0"/>
        <v>6540323</v>
      </c>
    </row>
    <row r="49" spans="1:17" s="8" customFormat="1" ht="33.75" customHeight="1" x14ac:dyDescent="0.25">
      <c r="A49" s="82"/>
      <c r="B49" s="67">
        <v>71958000</v>
      </c>
      <c r="C49" s="44" t="s">
        <v>8</v>
      </c>
      <c r="D49" s="44"/>
      <c r="E49" s="44"/>
      <c r="F49" s="31"/>
      <c r="G49" s="67"/>
      <c r="H49" s="66"/>
      <c r="I49" s="31"/>
      <c r="J49" s="45" t="s">
        <v>42</v>
      </c>
      <c r="K49" s="76" t="s">
        <v>5</v>
      </c>
      <c r="L49" s="41">
        <v>4605982</v>
      </c>
      <c r="M49" s="41">
        <f t="shared" si="13"/>
        <v>4605982</v>
      </c>
      <c r="N49" s="40"/>
      <c r="O49" s="40"/>
      <c r="P49" s="40"/>
      <c r="Q49" s="36">
        <f t="shared" si="0"/>
        <v>4605982</v>
      </c>
    </row>
    <row r="50" spans="1:17" s="8" customFormat="1" ht="31.5" customHeight="1" x14ac:dyDescent="0.25">
      <c r="A50" s="82"/>
      <c r="B50" s="67">
        <v>71958000</v>
      </c>
      <c r="C50" s="44" t="s">
        <v>8</v>
      </c>
      <c r="D50" s="44"/>
      <c r="E50" s="44"/>
      <c r="F50" s="31"/>
      <c r="G50" s="67"/>
      <c r="H50" s="66"/>
      <c r="I50" s="31"/>
      <c r="J50" s="45" t="s">
        <v>46</v>
      </c>
      <c r="K50" s="62" t="s">
        <v>3</v>
      </c>
      <c r="L50" s="41">
        <v>7984865</v>
      </c>
      <c r="M50" s="41">
        <f t="shared" si="13"/>
        <v>7984865</v>
      </c>
      <c r="N50" s="40"/>
      <c r="O50" s="40"/>
      <c r="P50" s="40"/>
      <c r="Q50" s="36">
        <f t="shared" si="0"/>
        <v>7984865</v>
      </c>
    </row>
    <row r="51" spans="1:17" s="8" customFormat="1" ht="30.75" customHeight="1" x14ac:dyDescent="0.25">
      <c r="A51" s="82"/>
      <c r="B51" s="67">
        <v>71958000</v>
      </c>
      <c r="C51" s="44" t="s">
        <v>8</v>
      </c>
      <c r="D51" s="44"/>
      <c r="E51" s="44"/>
      <c r="F51" s="31"/>
      <c r="G51" s="67"/>
      <c r="H51" s="66"/>
      <c r="I51" s="31"/>
      <c r="J51" s="45" t="s">
        <v>41</v>
      </c>
      <c r="K51" s="51" t="s">
        <v>6</v>
      </c>
      <c r="L51" s="41">
        <v>2300259</v>
      </c>
      <c r="M51" s="41">
        <f t="shared" si="13"/>
        <v>2300259</v>
      </c>
      <c r="N51" s="40"/>
      <c r="O51" s="40"/>
      <c r="P51" s="40"/>
      <c r="Q51" s="36">
        <f t="shared" si="0"/>
        <v>2300259</v>
      </c>
    </row>
    <row r="52" spans="1:17" s="8" customFormat="1" ht="31.5" customHeight="1" x14ac:dyDescent="0.25">
      <c r="A52" s="82"/>
      <c r="B52" s="67">
        <v>71958000</v>
      </c>
      <c r="C52" s="44" t="s">
        <v>8</v>
      </c>
      <c r="D52" s="44"/>
      <c r="E52" s="44"/>
      <c r="F52" s="31"/>
      <c r="G52" s="67"/>
      <c r="H52" s="66"/>
      <c r="I52" s="31"/>
      <c r="J52" s="45" t="s">
        <v>45</v>
      </c>
      <c r="K52" s="62" t="s">
        <v>1</v>
      </c>
      <c r="L52" s="41">
        <v>1777971</v>
      </c>
      <c r="M52" s="41">
        <f t="shared" si="13"/>
        <v>1777971</v>
      </c>
      <c r="N52" s="40"/>
      <c r="O52" s="40"/>
      <c r="P52" s="40"/>
      <c r="Q52" s="36">
        <f t="shared" si="0"/>
        <v>1777971</v>
      </c>
    </row>
    <row r="53" spans="1:17" s="8" customFormat="1" ht="47.25" customHeight="1" x14ac:dyDescent="0.25">
      <c r="A53" s="82"/>
      <c r="B53" s="67">
        <v>71958000</v>
      </c>
      <c r="C53" s="44" t="s">
        <v>8</v>
      </c>
      <c r="D53" s="44"/>
      <c r="E53" s="44"/>
      <c r="F53" s="31"/>
      <c r="G53" s="67"/>
      <c r="H53" s="66"/>
      <c r="I53" s="31"/>
      <c r="J53" s="74" t="s">
        <v>70</v>
      </c>
      <c r="K53" s="33" t="s">
        <v>27</v>
      </c>
      <c r="L53" s="41">
        <v>613637</v>
      </c>
      <c r="M53" s="41">
        <f t="shared" si="13"/>
        <v>613637</v>
      </c>
      <c r="N53" s="40"/>
      <c r="O53" s="40"/>
      <c r="P53" s="40"/>
      <c r="Q53" s="36">
        <f t="shared" si="0"/>
        <v>613637</v>
      </c>
    </row>
    <row r="54" spans="1:17" s="8" customFormat="1" ht="18" customHeight="1" x14ac:dyDescent="0.25">
      <c r="A54" s="83"/>
      <c r="B54" s="67">
        <v>71958000</v>
      </c>
      <c r="C54" s="44" t="s">
        <v>8</v>
      </c>
      <c r="D54" s="44"/>
      <c r="E54" s="44"/>
      <c r="F54" s="31"/>
      <c r="G54" s="67"/>
      <c r="H54" s="66"/>
      <c r="I54" s="31"/>
      <c r="J54" s="44" t="s">
        <v>43</v>
      </c>
      <c r="K54" s="67">
        <v>21</v>
      </c>
      <c r="L54" s="41">
        <v>635044</v>
      </c>
      <c r="M54" s="41">
        <f t="shared" si="13"/>
        <v>635044</v>
      </c>
      <c r="N54" s="40"/>
      <c r="O54" s="40"/>
      <c r="P54" s="40"/>
      <c r="Q54" s="36">
        <f t="shared" si="0"/>
        <v>635044</v>
      </c>
    </row>
    <row r="55" spans="1:17" s="8" customFormat="1" ht="15.75" x14ac:dyDescent="0.25">
      <c r="A55" s="81">
        <v>8</v>
      </c>
      <c r="B55" s="67">
        <v>71958000</v>
      </c>
      <c r="C55" s="44" t="s">
        <v>8</v>
      </c>
      <c r="D55" s="44" t="s">
        <v>8</v>
      </c>
      <c r="E55" s="44" t="s">
        <v>36</v>
      </c>
      <c r="F55" s="31">
        <v>18</v>
      </c>
      <c r="G55" s="67" t="s">
        <v>26</v>
      </c>
      <c r="H55" s="66">
        <v>2461.8000000000002</v>
      </c>
      <c r="I55" s="31">
        <v>112</v>
      </c>
      <c r="J55" s="74" t="s">
        <v>38</v>
      </c>
      <c r="K55" s="67" t="s">
        <v>2</v>
      </c>
      <c r="L55" s="41">
        <f>L56+L57+L58+L59+L60+L61+L62+L63</f>
        <v>14429060</v>
      </c>
      <c r="M55" s="41">
        <f>M56+M57+M58+M59+M60+M61+M62+M63</f>
        <v>14429060</v>
      </c>
      <c r="N55" s="41">
        <f t="shared" ref="N55:P55" si="14">N56+N57+N58+N59+N60+N61+N62+N63</f>
        <v>0</v>
      </c>
      <c r="O55" s="41">
        <f t="shared" si="14"/>
        <v>0</v>
      </c>
      <c r="P55" s="41">
        <f t="shared" si="14"/>
        <v>0</v>
      </c>
      <c r="Q55" s="36">
        <f t="shared" ref="Q55:Q173" si="15">M55+N55+O55+P55</f>
        <v>14429060</v>
      </c>
    </row>
    <row r="56" spans="1:17" s="8" customFormat="1" ht="18" customHeight="1" x14ac:dyDescent="0.25">
      <c r="A56" s="82"/>
      <c r="B56" s="67">
        <v>71958000</v>
      </c>
      <c r="C56" s="44" t="s">
        <v>8</v>
      </c>
      <c r="D56" s="44"/>
      <c r="E56" s="44"/>
      <c r="F56" s="31"/>
      <c r="G56" s="67"/>
      <c r="H56" s="66"/>
      <c r="I56" s="31"/>
      <c r="J56" s="44" t="s">
        <v>44</v>
      </c>
      <c r="K56" s="51" t="s">
        <v>4</v>
      </c>
      <c r="L56" s="79">
        <v>2984427</v>
      </c>
      <c r="M56" s="41">
        <f t="shared" ref="M56:M63" si="16">L56</f>
        <v>2984427</v>
      </c>
      <c r="N56" s="40"/>
      <c r="O56" s="40"/>
      <c r="P56" s="40"/>
      <c r="Q56" s="36">
        <f t="shared" si="15"/>
        <v>2984427</v>
      </c>
    </row>
    <row r="57" spans="1:17" s="8" customFormat="1" ht="18" customHeight="1" x14ac:dyDescent="0.25">
      <c r="A57" s="82"/>
      <c r="B57" s="67">
        <v>71958000</v>
      </c>
      <c r="C57" s="44" t="s">
        <v>8</v>
      </c>
      <c r="D57" s="44"/>
      <c r="E57" s="44"/>
      <c r="F57" s="31"/>
      <c r="G57" s="67"/>
      <c r="H57" s="66"/>
      <c r="I57" s="31"/>
      <c r="J57" s="44" t="s">
        <v>40</v>
      </c>
      <c r="K57" s="70">
        <v>10</v>
      </c>
      <c r="L57" s="79">
        <v>3196677</v>
      </c>
      <c r="M57" s="41">
        <f t="shared" si="16"/>
        <v>3196677</v>
      </c>
      <c r="N57" s="40"/>
      <c r="O57" s="71"/>
      <c r="P57" s="71"/>
      <c r="Q57" s="36">
        <f t="shared" si="15"/>
        <v>3196677</v>
      </c>
    </row>
    <row r="58" spans="1:17" s="8" customFormat="1" ht="33.75" customHeight="1" x14ac:dyDescent="0.25">
      <c r="A58" s="82"/>
      <c r="B58" s="67">
        <v>71958000</v>
      </c>
      <c r="C58" s="44" t="s">
        <v>8</v>
      </c>
      <c r="D58" s="44"/>
      <c r="E58" s="44"/>
      <c r="F58" s="31"/>
      <c r="G58" s="67"/>
      <c r="H58" s="66"/>
      <c r="I58" s="31"/>
      <c r="J58" s="45" t="s">
        <v>42</v>
      </c>
      <c r="K58" s="76" t="s">
        <v>5</v>
      </c>
      <c r="L58" s="79">
        <v>2078897</v>
      </c>
      <c r="M58" s="41">
        <f t="shared" si="16"/>
        <v>2078897</v>
      </c>
      <c r="N58" s="40"/>
      <c r="O58" s="40"/>
      <c r="P58" s="40"/>
      <c r="Q58" s="36">
        <f t="shared" si="15"/>
        <v>2078897</v>
      </c>
    </row>
    <row r="59" spans="1:17" s="8" customFormat="1" ht="31.5" customHeight="1" x14ac:dyDescent="0.25">
      <c r="A59" s="82"/>
      <c r="B59" s="67">
        <v>71958000</v>
      </c>
      <c r="C59" s="44" t="s">
        <v>8</v>
      </c>
      <c r="D59" s="44"/>
      <c r="E59" s="44"/>
      <c r="F59" s="31"/>
      <c r="G59" s="67"/>
      <c r="H59" s="66"/>
      <c r="I59" s="31"/>
      <c r="J59" s="45" t="s">
        <v>46</v>
      </c>
      <c r="K59" s="62" t="s">
        <v>3</v>
      </c>
      <c r="L59" s="79">
        <v>3760091</v>
      </c>
      <c r="M59" s="41">
        <f t="shared" si="16"/>
        <v>3760091</v>
      </c>
      <c r="N59" s="40"/>
      <c r="O59" s="40"/>
      <c r="P59" s="40"/>
      <c r="Q59" s="36">
        <f t="shared" si="15"/>
        <v>3760091</v>
      </c>
    </row>
    <row r="60" spans="1:17" s="8" customFormat="1" ht="30.75" customHeight="1" x14ac:dyDescent="0.25">
      <c r="A60" s="82"/>
      <c r="B60" s="67">
        <v>71958000</v>
      </c>
      <c r="C60" s="44" t="s">
        <v>8</v>
      </c>
      <c r="D60" s="44"/>
      <c r="E60" s="44"/>
      <c r="F60" s="31"/>
      <c r="G60" s="67"/>
      <c r="H60" s="66"/>
      <c r="I60" s="31"/>
      <c r="J60" s="45" t="s">
        <v>41</v>
      </c>
      <c r="K60" s="51" t="s">
        <v>6</v>
      </c>
      <c r="L60" s="79">
        <v>959726</v>
      </c>
      <c r="M60" s="41">
        <f t="shared" si="16"/>
        <v>959726</v>
      </c>
      <c r="N60" s="40"/>
      <c r="O60" s="40"/>
      <c r="P60" s="40"/>
      <c r="Q60" s="36">
        <f t="shared" si="15"/>
        <v>959726</v>
      </c>
    </row>
    <row r="61" spans="1:17" s="8" customFormat="1" ht="31.5" customHeight="1" x14ac:dyDescent="0.25">
      <c r="A61" s="82"/>
      <c r="B61" s="67">
        <v>71958000</v>
      </c>
      <c r="C61" s="44" t="s">
        <v>8</v>
      </c>
      <c r="D61" s="44"/>
      <c r="E61" s="44"/>
      <c r="F61" s="31"/>
      <c r="G61" s="67"/>
      <c r="H61" s="66"/>
      <c r="I61" s="31"/>
      <c r="J61" s="45" t="s">
        <v>45</v>
      </c>
      <c r="K61" s="62" t="s">
        <v>1</v>
      </c>
      <c r="L61" s="79">
        <v>880106</v>
      </c>
      <c r="M61" s="41">
        <f t="shared" si="16"/>
        <v>880106</v>
      </c>
      <c r="N61" s="40"/>
      <c r="O61" s="40"/>
      <c r="P61" s="40"/>
      <c r="Q61" s="36">
        <f t="shared" si="15"/>
        <v>880106</v>
      </c>
    </row>
    <row r="62" spans="1:17" s="8" customFormat="1" ht="47.25" customHeight="1" x14ac:dyDescent="0.25">
      <c r="A62" s="82"/>
      <c r="B62" s="67">
        <v>71958000</v>
      </c>
      <c r="C62" s="44" t="s">
        <v>8</v>
      </c>
      <c r="D62" s="44"/>
      <c r="E62" s="44"/>
      <c r="F62" s="31"/>
      <c r="G62" s="67"/>
      <c r="H62" s="66"/>
      <c r="I62" s="31"/>
      <c r="J62" s="74" t="s">
        <v>70</v>
      </c>
      <c r="K62" s="33" t="s">
        <v>27</v>
      </c>
      <c r="L62" s="79">
        <v>266823</v>
      </c>
      <c r="M62" s="41">
        <f t="shared" si="16"/>
        <v>266823</v>
      </c>
      <c r="N62" s="40"/>
      <c r="O62" s="40"/>
      <c r="P62" s="40"/>
      <c r="Q62" s="36">
        <f t="shared" si="15"/>
        <v>266823</v>
      </c>
    </row>
    <row r="63" spans="1:17" s="8" customFormat="1" ht="18" customHeight="1" x14ac:dyDescent="0.25">
      <c r="A63" s="83"/>
      <c r="B63" s="67">
        <v>71958000</v>
      </c>
      <c r="C63" s="44" t="s">
        <v>8</v>
      </c>
      <c r="D63" s="44"/>
      <c r="E63" s="44"/>
      <c r="F63" s="31"/>
      <c r="G63" s="67"/>
      <c r="H63" s="66"/>
      <c r="I63" s="31"/>
      <c r="J63" s="44" t="s">
        <v>43</v>
      </c>
      <c r="K63" s="67">
        <v>21</v>
      </c>
      <c r="L63" s="53">
        <v>302313</v>
      </c>
      <c r="M63" s="41">
        <f t="shared" si="16"/>
        <v>302313</v>
      </c>
      <c r="N63" s="40"/>
      <c r="O63" s="40"/>
      <c r="P63" s="40"/>
      <c r="Q63" s="36">
        <f t="shared" si="15"/>
        <v>302313</v>
      </c>
    </row>
    <row r="64" spans="1:17" s="8" customFormat="1" ht="15.75" x14ac:dyDescent="0.25">
      <c r="A64" s="81">
        <v>9</v>
      </c>
      <c r="B64" s="67">
        <v>71958000</v>
      </c>
      <c r="C64" s="44" t="s">
        <v>8</v>
      </c>
      <c r="D64" s="44" t="s">
        <v>8</v>
      </c>
      <c r="E64" s="44" t="s">
        <v>37</v>
      </c>
      <c r="F64" s="31">
        <v>10</v>
      </c>
      <c r="G64" s="67" t="s">
        <v>26</v>
      </c>
      <c r="H64" s="66">
        <v>4893.6000000000004</v>
      </c>
      <c r="I64" s="31">
        <v>224</v>
      </c>
      <c r="J64" s="74" t="s">
        <v>38</v>
      </c>
      <c r="K64" s="67" t="s">
        <v>2</v>
      </c>
      <c r="L64" s="41">
        <f>L65+L66+L67</f>
        <v>6017624</v>
      </c>
      <c r="M64" s="40">
        <f>L64</f>
        <v>6017624</v>
      </c>
      <c r="N64" s="41">
        <v>0</v>
      </c>
      <c r="O64" s="40">
        <v>0</v>
      </c>
      <c r="P64" s="32">
        <v>0</v>
      </c>
      <c r="Q64" s="36">
        <f>M64+N64+O64+P64</f>
        <v>6017624</v>
      </c>
    </row>
    <row r="65" spans="1:17" s="8" customFormat="1" ht="33.75" customHeight="1" x14ac:dyDescent="0.25">
      <c r="A65" s="82"/>
      <c r="B65" s="67">
        <v>71958000</v>
      </c>
      <c r="C65" s="44" t="s">
        <v>8</v>
      </c>
      <c r="D65" s="44"/>
      <c r="E65" s="44"/>
      <c r="F65" s="31"/>
      <c r="G65" s="67"/>
      <c r="H65" s="66"/>
      <c r="I65" s="31"/>
      <c r="J65" s="45" t="s">
        <v>42</v>
      </c>
      <c r="K65" s="76" t="s">
        <v>5</v>
      </c>
      <c r="L65" s="41">
        <v>2392781</v>
      </c>
      <c r="M65" s="41">
        <f>L65</f>
        <v>2392781</v>
      </c>
      <c r="N65" s="40"/>
      <c r="O65" s="40"/>
      <c r="P65" s="40"/>
      <c r="Q65" s="36">
        <f>M65+N65+O65+P65</f>
        <v>2392781</v>
      </c>
    </row>
    <row r="66" spans="1:17" s="8" customFormat="1" ht="30.75" customHeight="1" x14ac:dyDescent="0.25">
      <c r="A66" s="82"/>
      <c r="B66" s="67">
        <v>71958000</v>
      </c>
      <c r="C66" s="44" t="s">
        <v>8</v>
      </c>
      <c r="D66" s="44"/>
      <c r="E66" s="44"/>
      <c r="F66" s="31"/>
      <c r="G66" s="67"/>
      <c r="H66" s="66"/>
      <c r="I66" s="31"/>
      <c r="J66" s="45" t="s">
        <v>41</v>
      </c>
      <c r="K66" s="51" t="s">
        <v>6</v>
      </c>
      <c r="L66" s="41">
        <v>3498763</v>
      </c>
      <c r="M66" s="41">
        <f t="shared" ref="M66:M67" si="17">L66</f>
        <v>3498763</v>
      </c>
      <c r="N66" s="40"/>
      <c r="O66" s="40"/>
      <c r="P66" s="40"/>
      <c r="Q66" s="36">
        <f>M66+N66+O66+P66</f>
        <v>3498763</v>
      </c>
    </row>
    <row r="67" spans="1:17" s="8" customFormat="1" ht="18" customHeight="1" x14ac:dyDescent="0.25">
      <c r="A67" s="83"/>
      <c r="B67" s="67">
        <v>71958000</v>
      </c>
      <c r="C67" s="44" t="s">
        <v>8</v>
      </c>
      <c r="D67" s="44"/>
      <c r="E67" s="44"/>
      <c r="F67" s="31"/>
      <c r="G67" s="67"/>
      <c r="H67" s="66"/>
      <c r="I67" s="31"/>
      <c r="J67" s="44" t="s">
        <v>43</v>
      </c>
      <c r="K67" s="67">
        <v>21</v>
      </c>
      <c r="L67" s="41">
        <v>126080</v>
      </c>
      <c r="M67" s="41">
        <f t="shared" si="17"/>
        <v>126080</v>
      </c>
      <c r="N67" s="40"/>
      <c r="O67" s="40"/>
      <c r="P67" s="40"/>
      <c r="Q67" s="36">
        <f>M67+N67+O67+P67</f>
        <v>126080</v>
      </c>
    </row>
    <row r="68" spans="1:17" s="8" customFormat="1" ht="15.75" x14ac:dyDescent="0.25">
      <c r="A68" s="81">
        <v>10</v>
      </c>
      <c r="B68" s="67">
        <v>71958000</v>
      </c>
      <c r="C68" s="44" t="s">
        <v>8</v>
      </c>
      <c r="D68" s="44" t="s">
        <v>8</v>
      </c>
      <c r="E68" s="47" t="s">
        <v>13</v>
      </c>
      <c r="F68" s="31">
        <v>28</v>
      </c>
      <c r="G68" s="67" t="s">
        <v>26</v>
      </c>
      <c r="H68" s="66">
        <v>3302.4</v>
      </c>
      <c r="I68" s="31">
        <v>185</v>
      </c>
      <c r="J68" s="74" t="s">
        <v>38</v>
      </c>
      <c r="K68" s="67" t="s">
        <v>2</v>
      </c>
      <c r="L68" s="41">
        <f>L69+L70+L71+L72+L73+L74+L75+L76</f>
        <v>18613118</v>
      </c>
      <c r="M68" s="41">
        <f t="shared" ref="M68:P68" si="18">M69+M70+M71+M72+M73+M74+M75+M76</f>
        <v>18613118</v>
      </c>
      <c r="N68" s="41">
        <f t="shared" si="18"/>
        <v>0</v>
      </c>
      <c r="O68" s="41">
        <f t="shared" si="18"/>
        <v>0</v>
      </c>
      <c r="P68" s="41">
        <f t="shared" si="18"/>
        <v>0</v>
      </c>
      <c r="Q68" s="36">
        <f t="shared" si="15"/>
        <v>18613118</v>
      </c>
    </row>
    <row r="69" spans="1:17" s="8" customFormat="1" ht="18" customHeight="1" x14ac:dyDescent="0.25">
      <c r="A69" s="82"/>
      <c r="B69" s="67">
        <v>71958000</v>
      </c>
      <c r="C69" s="44" t="s">
        <v>8</v>
      </c>
      <c r="D69" s="44"/>
      <c r="E69" s="44"/>
      <c r="F69" s="31"/>
      <c r="G69" s="67"/>
      <c r="H69" s="66"/>
      <c r="I69" s="31"/>
      <c r="J69" s="44" t="s">
        <v>44</v>
      </c>
      <c r="K69" s="51" t="s">
        <v>4</v>
      </c>
      <c r="L69" s="41">
        <v>4463992</v>
      </c>
      <c r="M69" s="41">
        <f t="shared" ref="M69:M76" si="19">L69</f>
        <v>4463992</v>
      </c>
      <c r="N69" s="40"/>
      <c r="O69" s="40"/>
      <c r="P69" s="40"/>
      <c r="Q69" s="36">
        <f t="shared" si="15"/>
        <v>4463992</v>
      </c>
    </row>
    <row r="70" spans="1:17" s="8" customFormat="1" ht="18" customHeight="1" x14ac:dyDescent="0.25">
      <c r="A70" s="82"/>
      <c r="B70" s="67">
        <v>71958000</v>
      </c>
      <c r="C70" s="44" t="s">
        <v>8</v>
      </c>
      <c r="D70" s="44"/>
      <c r="E70" s="44"/>
      <c r="F70" s="31"/>
      <c r="G70" s="67"/>
      <c r="H70" s="66"/>
      <c r="I70" s="31"/>
      <c r="J70" s="44" t="s">
        <v>40</v>
      </c>
      <c r="K70" s="70">
        <v>10</v>
      </c>
      <c r="L70" s="80">
        <v>3977085</v>
      </c>
      <c r="M70" s="41">
        <f t="shared" si="19"/>
        <v>3977085</v>
      </c>
      <c r="N70" s="40"/>
      <c r="O70" s="71"/>
      <c r="P70" s="71"/>
      <c r="Q70" s="36">
        <f t="shared" si="15"/>
        <v>3977085</v>
      </c>
    </row>
    <row r="71" spans="1:17" s="8" customFormat="1" ht="33.75" customHeight="1" x14ac:dyDescent="0.25">
      <c r="A71" s="82"/>
      <c r="B71" s="67">
        <v>71958000</v>
      </c>
      <c r="C71" s="44" t="s">
        <v>8</v>
      </c>
      <c r="D71" s="44"/>
      <c r="E71" s="44"/>
      <c r="F71" s="31"/>
      <c r="G71" s="67"/>
      <c r="H71" s="66"/>
      <c r="I71" s="31"/>
      <c r="J71" s="45" t="s">
        <v>42</v>
      </c>
      <c r="K71" s="76" t="s">
        <v>5</v>
      </c>
      <c r="L71" s="79">
        <v>2593364</v>
      </c>
      <c r="M71" s="41">
        <f t="shared" si="19"/>
        <v>2593364</v>
      </c>
      <c r="N71" s="40"/>
      <c r="O71" s="40"/>
      <c r="P71" s="40"/>
      <c r="Q71" s="36">
        <f t="shared" si="15"/>
        <v>2593364</v>
      </c>
    </row>
    <row r="72" spans="1:17" s="8" customFormat="1" ht="31.5" customHeight="1" x14ac:dyDescent="0.25">
      <c r="A72" s="82"/>
      <c r="B72" s="67">
        <v>71958000</v>
      </c>
      <c r="C72" s="44" t="s">
        <v>8</v>
      </c>
      <c r="D72" s="44"/>
      <c r="E72" s="44"/>
      <c r="F72" s="31"/>
      <c r="G72" s="67"/>
      <c r="H72" s="66"/>
      <c r="I72" s="31"/>
      <c r="J72" s="45" t="s">
        <v>46</v>
      </c>
      <c r="K72" s="62" t="s">
        <v>3</v>
      </c>
      <c r="L72" s="41">
        <v>4570235</v>
      </c>
      <c r="M72" s="41">
        <f t="shared" si="19"/>
        <v>4570235</v>
      </c>
      <c r="N72" s="40"/>
      <c r="O72" s="40"/>
      <c r="P72" s="40"/>
      <c r="Q72" s="36">
        <f t="shared" si="15"/>
        <v>4570235</v>
      </c>
    </row>
    <row r="73" spans="1:17" s="8" customFormat="1" ht="30.75" customHeight="1" x14ac:dyDescent="0.25">
      <c r="A73" s="82"/>
      <c r="B73" s="67">
        <v>71958000</v>
      </c>
      <c r="C73" s="44" t="s">
        <v>8</v>
      </c>
      <c r="D73" s="44"/>
      <c r="E73" s="44"/>
      <c r="F73" s="31"/>
      <c r="G73" s="67"/>
      <c r="H73" s="66"/>
      <c r="I73" s="31"/>
      <c r="J73" s="45" t="s">
        <v>41</v>
      </c>
      <c r="K73" s="51" t="s">
        <v>6</v>
      </c>
      <c r="L73" s="41">
        <v>1333805</v>
      </c>
      <c r="M73" s="41">
        <f t="shared" si="19"/>
        <v>1333805</v>
      </c>
      <c r="N73" s="40"/>
      <c r="O73" s="40"/>
      <c r="P73" s="40"/>
      <c r="Q73" s="36">
        <f t="shared" si="15"/>
        <v>1333805</v>
      </c>
    </row>
    <row r="74" spans="1:17" s="8" customFormat="1" ht="31.5" customHeight="1" x14ac:dyDescent="0.25">
      <c r="A74" s="82"/>
      <c r="B74" s="67">
        <v>71958000</v>
      </c>
      <c r="C74" s="44" t="s">
        <v>8</v>
      </c>
      <c r="D74" s="44"/>
      <c r="E74" s="44"/>
      <c r="F74" s="31"/>
      <c r="G74" s="67"/>
      <c r="H74" s="66"/>
      <c r="I74" s="31"/>
      <c r="J74" s="45" t="s">
        <v>45</v>
      </c>
      <c r="K74" s="62" t="s">
        <v>1</v>
      </c>
      <c r="L74" s="41">
        <v>937511</v>
      </c>
      <c r="M74" s="41">
        <f t="shared" si="19"/>
        <v>937511</v>
      </c>
      <c r="N74" s="40"/>
      <c r="O74" s="40"/>
      <c r="P74" s="40"/>
      <c r="Q74" s="36">
        <f t="shared" si="15"/>
        <v>937511</v>
      </c>
    </row>
    <row r="75" spans="1:17" s="8" customFormat="1" ht="47.25" customHeight="1" x14ac:dyDescent="0.25">
      <c r="A75" s="82"/>
      <c r="B75" s="67">
        <v>71958000</v>
      </c>
      <c r="C75" s="44" t="s">
        <v>8</v>
      </c>
      <c r="D75" s="44"/>
      <c r="E75" s="44"/>
      <c r="F75" s="31"/>
      <c r="G75" s="67"/>
      <c r="H75" s="66"/>
      <c r="I75" s="31"/>
      <c r="J75" s="74" t="s">
        <v>70</v>
      </c>
      <c r="K75" s="33" t="s">
        <v>27</v>
      </c>
      <c r="L75" s="41">
        <v>347150</v>
      </c>
      <c r="M75" s="41">
        <f t="shared" si="19"/>
        <v>347150</v>
      </c>
      <c r="N75" s="40"/>
      <c r="O75" s="40"/>
      <c r="P75" s="40"/>
      <c r="Q75" s="36">
        <f t="shared" si="15"/>
        <v>347150</v>
      </c>
    </row>
    <row r="76" spans="1:17" s="8" customFormat="1" ht="18" customHeight="1" x14ac:dyDescent="0.25">
      <c r="A76" s="83"/>
      <c r="B76" s="67">
        <v>71958000</v>
      </c>
      <c r="C76" s="44" t="s">
        <v>8</v>
      </c>
      <c r="D76" s="44"/>
      <c r="E76" s="44"/>
      <c r="F76" s="31"/>
      <c r="G76" s="67"/>
      <c r="H76" s="66"/>
      <c r="I76" s="31"/>
      <c r="J76" s="44" t="s">
        <v>43</v>
      </c>
      <c r="K76" s="67">
        <v>21</v>
      </c>
      <c r="L76" s="41">
        <v>389976</v>
      </c>
      <c r="M76" s="41">
        <f t="shared" si="19"/>
        <v>389976</v>
      </c>
      <c r="N76" s="40"/>
      <c r="O76" s="40"/>
      <c r="P76" s="40"/>
      <c r="Q76" s="36">
        <f t="shared" si="15"/>
        <v>389976</v>
      </c>
    </row>
    <row r="77" spans="1:17" s="8" customFormat="1" ht="15.75" x14ac:dyDescent="0.25">
      <c r="A77" s="81">
        <v>11</v>
      </c>
      <c r="B77" s="67">
        <v>71958000</v>
      </c>
      <c r="C77" s="44" t="s">
        <v>8</v>
      </c>
      <c r="D77" s="44" t="s">
        <v>8</v>
      </c>
      <c r="E77" s="47" t="s">
        <v>13</v>
      </c>
      <c r="F77" s="31">
        <v>54</v>
      </c>
      <c r="G77" s="67" t="s">
        <v>26</v>
      </c>
      <c r="H77" s="66">
        <v>1641.3</v>
      </c>
      <c r="I77" s="31">
        <v>86</v>
      </c>
      <c r="J77" s="74" t="s">
        <v>38</v>
      </c>
      <c r="K77" s="67" t="s">
        <v>2</v>
      </c>
      <c r="L77" s="41">
        <f>L78+L79+L80+L81</f>
        <v>4433776</v>
      </c>
      <c r="M77" s="41">
        <f t="shared" ref="M77:P77" si="20">M78+M79+M80+M81</f>
        <v>4433776</v>
      </c>
      <c r="N77" s="41">
        <f t="shared" si="20"/>
        <v>0</v>
      </c>
      <c r="O77" s="41">
        <f t="shared" si="20"/>
        <v>0</v>
      </c>
      <c r="P77" s="41">
        <f t="shared" si="20"/>
        <v>0</v>
      </c>
      <c r="Q77" s="36">
        <f t="shared" si="15"/>
        <v>4433776</v>
      </c>
    </row>
    <row r="78" spans="1:17" s="8" customFormat="1" ht="18" customHeight="1" x14ac:dyDescent="0.25">
      <c r="A78" s="82"/>
      <c r="B78" s="67">
        <v>71958000</v>
      </c>
      <c r="C78" s="44" t="s">
        <v>8</v>
      </c>
      <c r="D78" s="44"/>
      <c r="E78" s="44"/>
      <c r="F78" s="31"/>
      <c r="G78" s="67"/>
      <c r="H78" s="66"/>
      <c r="I78" s="31"/>
      <c r="J78" s="44" t="s">
        <v>44</v>
      </c>
      <c r="K78" s="51" t="s">
        <v>4</v>
      </c>
      <c r="L78" s="41">
        <v>2152063</v>
      </c>
      <c r="M78" s="41">
        <f t="shared" ref="M78:M81" si="21">L78</f>
        <v>2152063</v>
      </c>
      <c r="N78" s="40"/>
      <c r="O78" s="40"/>
      <c r="P78" s="40"/>
      <c r="Q78" s="36">
        <f t="shared" si="15"/>
        <v>2152063</v>
      </c>
    </row>
    <row r="79" spans="1:17" s="8" customFormat="1" ht="18" customHeight="1" x14ac:dyDescent="0.25">
      <c r="A79" s="82"/>
      <c r="B79" s="67">
        <v>71958000</v>
      </c>
      <c r="C79" s="44" t="s">
        <v>8</v>
      </c>
      <c r="D79" s="44"/>
      <c r="E79" s="44"/>
      <c r="F79" s="31"/>
      <c r="G79" s="67"/>
      <c r="H79" s="66"/>
      <c r="I79" s="31"/>
      <c r="J79" s="44" t="s">
        <v>40</v>
      </c>
      <c r="K79" s="70">
        <v>10</v>
      </c>
      <c r="L79" s="41">
        <v>2018693</v>
      </c>
      <c r="M79" s="41">
        <f t="shared" si="21"/>
        <v>2018693</v>
      </c>
      <c r="N79" s="40"/>
      <c r="O79" s="71"/>
      <c r="P79" s="71"/>
      <c r="Q79" s="36">
        <f t="shared" si="15"/>
        <v>2018693</v>
      </c>
    </row>
    <row r="80" spans="1:17" s="8" customFormat="1" ht="47.25" customHeight="1" x14ac:dyDescent="0.25">
      <c r="A80" s="82"/>
      <c r="B80" s="67">
        <v>71958000</v>
      </c>
      <c r="C80" s="44" t="s">
        <v>8</v>
      </c>
      <c r="D80" s="44"/>
      <c r="E80" s="44"/>
      <c r="F80" s="31"/>
      <c r="G80" s="67"/>
      <c r="H80" s="66"/>
      <c r="I80" s="31"/>
      <c r="J80" s="74" t="s">
        <v>70</v>
      </c>
      <c r="K80" s="33" t="s">
        <v>27</v>
      </c>
      <c r="L80" s="41">
        <v>170125</v>
      </c>
      <c r="M80" s="41">
        <f t="shared" si="21"/>
        <v>170125</v>
      </c>
      <c r="N80" s="40"/>
      <c r="O80" s="40"/>
      <c r="P80" s="40"/>
      <c r="Q80" s="36">
        <f t="shared" si="15"/>
        <v>170125</v>
      </c>
    </row>
    <row r="81" spans="1:17" s="8" customFormat="1" ht="18" customHeight="1" x14ac:dyDescent="0.25">
      <c r="A81" s="83"/>
      <c r="B81" s="67">
        <v>71958000</v>
      </c>
      <c r="C81" s="44" t="s">
        <v>8</v>
      </c>
      <c r="D81" s="44"/>
      <c r="E81" s="44"/>
      <c r="F81" s="31"/>
      <c r="G81" s="67"/>
      <c r="H81" s="66"/>
      <c r="I81" s="31"/>
      <c r="J81" s="44" t="s">
        <v>43</v>
      </c>
      <c r="K81" s="67">
        <v>21</v>
      </c>
      <c r="L81" s="41">
        <v>92895</v>
      </c>
      <c r="M81" s="41">
        <f t="shared" si="21"/>
        <v>92895</v>
      </c>
      <c r="N81" s="40"/>
      <c r="O81" s="40"/>
      <c r="P81" s="40"/>
      <c r="Q81" s="36">
        <f t="shared" si="15"/>
        <v>92895</v>
      </c>
    </row>
    <row r="82" spans="1:17" s="8" customFormat="1" ht="15.75" x14ac:dyDescent="0.25">
      <c r="A82" s="81">
        <v>12</v>
      </c>
      <c r="B82" s="67">
        <v>71958000</v>
      </c>
      <c r="C82" s="44" t="s">
        <v>8</v>
      </c>
      <c r="D82" s="44" t="s">
        <v>8</v>
      </c>
      <c r="E82" s="47" t="s">
        <v>13</v>
      </c>
      <c r="F82" s="31" t="s">
        <v>51</v>
      </c>
      <c r="G82" s="67" t="s">
        <v>26</v>
      </c>
      <c r="H82" s="66">
        <v>1641.9</v>
      </c>
      <c r="I82" s="31">
        <v>85</v>
      </c>
      <c r="J82" s="74" t="s">
        <v>38</v>
      </c>
      <c r="K82" s="67" t="s">
        <v>2</v>
      </c>
      <c r="L82" s="41">
        <f>L83+L84+L85+L86</f>
        <v>4465215</v>
      </c>
      <c r="M82" s="41">
        <f>M83+M84+M85+M86</f>
        <v>4465215</v>
      </c>
      <c r="N82" s="41">
        <f t="shared" ref="N82:P82" si="22">N83+N84+N85+N86</f>
        <v>0</v>
      </c>
      <c r="O82" s="41">
        <f t="shared" si="22"/>
        <v>0</v>
      </c>
      <c r="P82" s="41">
        <f t="shared" si="22"/>
        <v>0</v>
      </c>
      <c r="Q82" s="36">
        <f t="shared" si="15"/>
        <v>4465215</v>
      </c>
    </row>
    <row r="83" spans="1:17" s="8" customFormat="1" ht="18" customHeight="1" x14ac:dyDescent="0.25">
      <c r="A83" s="82"/>
      <c r="B83" s="67">
        <v>71958000</v>
      </c>
      <c r="C83" s="44" t="s">
        <v>8</v>
      </c>
      <c r="D83" s="44"/>
      <c r="E83" s="44"/>
      <c r="F83" s="31"/>
      <c r="G83" s="67"/>
      <c r="H83" s="66"/>
      <c r="I83" s="31"/>
      <c r="J83" s="44" t="s">
        <v>44</v>
      </c>
      <c r="K83" s="51" t="s">
        <v>4</v>
      </c>
      <c r="L83" s="41">
        <v>2114047</v>
      </c>
      <c r="M83" s="41">
        <f t="shared" ref="M83:M86" si="23">L83</f>
        <v>2114047</v>
      </c>
      <c r="N83" s="40"/>
      <c r="O83" s="40"/>
      <c r="P83" s="40"/>
      <c r="Q83" s="36">
        <f t="shared" si="15"/>
        <v>2114047</v>
      </c>
    </row>
    <row r="84" spans="1:17" s="8" customFormat="1" ht="18" customHeight="1" x14ac:dyDescent="0.25">
      <c r="A84" s="82"/>
      <c r="B84" s="67">
        <v>71958000</v>
      </c>
      <c r="C84" s="44" t="s">
        <v>8</v>
      </c>
      <c r="D84" s="44"/>
      <c r="E84" s="44"/>
      <c r="F84" s="31"/>
      <c r="G84" s="67"/>
      <c r="H84" s="66"/>
      <c r="I84" s="31"/>
      <c r="J84" s="44" t="s">
        <v>40</v>
      </c>
      <c r="K84" s="70">
        <v>10</v>
      </c>
      <c r="L84" s="41">
        <v>2055081</v>
      </c>
      <c r="M84" s="41">
        <f t="shared" si="23"/>
        <v>2055081</v>
      </c>
      <c r="N84" s="40"/>
      <c r="O84" s="71"/>
      <c r="P84" s="71"/>
      <c r="Q84" s="36">
        <f t="shared" si="15"/>
        <v>2055081</v>
      </c>
    </row>
    <row r="85" spans="1:17" s="8" customFormat="1" ht="47.25" customHeight="1" x14ac:dyDescent="0.25">
      <c r="A85" s="82"/>
      <c r="B85" s="67">
        <v>71958000</v>
      </c>
      <c r="C85" s="44" t="s">
        <v>8</v>
      </c>
      <c r="D85" s="44"/>
      <c r="E85" s="44"/>
      <c r="F85" s="31"/>
      <c r="G85" s="67"/>
      <c r="H85" s="66"/>
      <c r="I85" s="31"/>
      <c r="J85" s="74" t="s">
        <v>70</v>
      </c>
      <c r="K85" s="33" t="s">
        <v>27</v>
      </c>
      <c r="L85" s="41">
        <v>202533</v>
      </c>
      <c r="M85" s="41">
        <f t="shared" si="23"/>
        <v>202533</v>
      </c>
      <c r="N85" s="40"/>
      <c r="O85" s="40"/>
      <c r="P85" s="40"/>
      <c r="Q85" s="36">
        <f t="shared" si="15"/>
        <v>202533</v>
      </c>
    </row>
    <row r="86" spans="1:17" s="8" customFormat="1" ht="18" customHeight="1" x14ac:dyDescent="0.25">
      <c r="A86" s="83"/>
      <c r="B86" s="67">
        <v>71958000</v>
      </c>
      <c r="C86" s="44" t="s">
        <v>8</v>
      </c>
      <c r="D86" s="44"/>
      <c r="E86" s="44"/>
      <c r="F86" s="31"/>
      <c r="G86" s="67"/>
      <c r="H86" s="66"/>
      <c r="I86" s="31"/>
      <c r="J86" s="44" t="s">
        <v>43</v>
      </c>
      <c r="K86" s="67">
        <v>21</v>
      </c>
      <c r="L86" s="41">
        <v>93554</v>
      </c>
      <c r="M86" s="41">
        <f t="shared" si="23"/>
        <v>93554</v>
      </c>
      <c r="N86" s="40"/>
      <c r="O86" s="40"/>
      <c r="P86" s="40"/>
      <c r="Q86" s="36">
        <f t="shared" si="15"/>
        <v>93554</v>
      </c>
    </row>
    <row r="87" spans="1:17" s="8" customFormat="1" ht="15.75" x14ac:dyDescent="0.25">
      <c r="A87" s="81">
        <v>13</v>
      </c>
      <c r="B87" s="67">
        <v>71958000</v>
      </c>
      <c r="C87" s="44" t="s">
        <v>8</v>
      </c>
      <c r="D87" s="44" t="s">
        <v>8</v>
      </c>
      <c r="E87" s="47" t="s">
        <v>13</v>
      </c>
      <c r="F87" s="31" t="s">
        <v>52</v>
      </c>
      <c r="G87" s="67" t="s">
        <v>26</v>
      </c>
      <c r="H87" s="66">
        <v>1633.6</v>
      </c>
      <c r="I87" s="31">
        <v>88</v>
      </c>
      <c r="J87" s="74" t="s">
        <v>38</v>
      </c>
      <c r="K87" s="67" t="s">
        <v>2</v>
      </c>
      <c r="L87" s="41">
        <f>L88+L89+L90+L91</f>
        <v>4454833</v>
      </c>
      <c r="M87" s="41">
        <f>M88+M89+M90+M91</f>
        <v>4454833</v>
      </c>
      <c r="N87" s="41">
        <f t="shared" ref="N87:P87" si="24">N88+N89+N90+N91</f>
        <v>0</v>
      </c>
      <c r="O87" s="41">
        <f t="shared" si="24"/>
        <v>0</v>
      </c>
      <c r="P87" s="41">
        <f t="shared" si="24"/>
        <v>0</v>
      </c>
      <c r="Q87" s="36">
        <f t="shared" si="15"/>
        <v>4454833</v>
      </c>
    </row>
    <row r="88" spans="1:17" s="8" customFormat="1" ht="18" customHeight="1" x14ac:dyDescent="0.25">
      <c r="A88" s="82"/>
      <c r="B88" s="67">
        <v>71958000</v>
      </c>
      <c r="C88" s="44" t="s">
        <v>8</v>
      </c>
      <c r="D88" s="44"/>
      <c r="E88" s="44"/>
      <c r="F88" s="31"/>
      <c r="G88" s="67"/>
      <c r="H88" s="66"/>
      <c r="I88" s="31"/>
      <c r="J88" s="44" t="s">
        <v>44</v>
      </c>
      <c r="K88" s="51" t="s">
        <v>4</v>
      </c>
      <c r="L88" s="41">
        <v>2113675</v>
      </c>
      <c r="M88" s="41">
        <f t="shared" ref="M88:M91" si="25">L88</f>
        <v>2113675</v>
      </c>
      <c r="N88" s="40"/>
      <c r="O88" s="40"/>
      <c r="P88" s="40"/>
      <c r="Q88" s="36">
        <f t="shared" si="15"/>
        <v>2113675</v>
      </c>
    </row>
    <row r="89" spans="1:17" s="8" customFormat="1" ht="18" customHeight="1" x14ac:dyDescent="0.25">
      <c r="A89" s="82"/>
      <c r="B89" s="67">
        <v>71958000</v>
      </c>
      <c r="C89" s="44" t="s">
        <v>8</v>
      </c>
      <c r="D89" s="44"/>
      <c r="E89" s="44"/>
      <c r="F89" s="31"/>
      <c r="G89" s="67"/>
      <c r="H89" s="66"/>
      <c r="I89" s="31"/>
      <c r="J89" s="44" t="s">
        <v>40</v>
      </c>
      <c r="K89" s="70">
        <v>10</v>
      </c>
      <c r="L89" s="41">
        <v>2034758</v>
      </c>
      <c r="M89" s="41">
        <f t="shared" si="25"/>
        <v>2034758</v>
      </c>
      <c r="N89" s="40"/>
      <c r="O89" s="71"/>
      <c r="P89" s="71"/>
      <c r="Q89" s="36">
        <f t="shared" si="15"/>
        <v>2034758</v>
      </c>
    </row>
    <row r="90" spans="1:17" s="8" customFormat="1" ht="47.25" customHeight="1" x14ac:dyDescent="0.25">
      <c r="A90" s="82"/>
      <c r="B90" s="67">
        <v>71958000</v>
      </c>
      <c r="C90" s="44" t="s">
        <v>8</v>
      </c>
      <c r="D90" s="44"/>
      <c r="E90" s="44"/>
      <c r="F90" s="31"/>
      <c r="G90" s="67"/>
      <c r="H90" s="66"/>
      <c r="I90" s="31"/>
      <c r="J90" s="74" t="s">
        <v>70</v>
      </c>
      <c r="K90" s="33" t="s">
        <v>27</v>
      </c>
      <c r="L90" s="41">
        <v>213064</v>
      </c>
      <c r="M90" s="41">
        <f t="shared" si="25"/>
        <v>213064</v>
      </c>
      <c r="N90" s="40"/>
      <c r="O90" s="40"/>
      <c r="P90" s="40"/>
      <c r="Q90" s="36">
        <f t="shared" si="15"/>
        <v>213064</v>
      </c>
    </row>
    <row r="91" spans="1:17" s="8" customFormat="1" ht="18" customHeight="1" x14ac:dyDescent="0.25">
      <c r="A91" s="83"/>
      <c r="B91" s="67">
        <v>71958000</v>
      </c>
      <c r="C91" s="44" t="s">
        <v>8</v>
      </c>
      <c r="D91" s="44"/>
      <c r="E91" s="44"/>
      <c r="F91" s="31"/>
      <c r="G91" s="67"/>
      <c r="H91" s="66"/>
      <c r="I91" s="31"/>
      <c r="J91" s="44" t="s">
        <v>43</v>
      </c>
      <c r="K91" s="67">
        <v>21</v>
      </c>
      <c r="L91" s="41">
        <v>93336</v>
      </c>
      <c r="M91" s="41">
        <f t="shared" si="25"/>
        <v>93336</v>
      </c>
      <c r="N91" s="40"/>
      <c r="O91" s="40"/>
      <c r="P91" s="40"/>
      <c r="Q91" s="36">
        <f t="shared" si="15"/>
        <v>93336</v>
      </c>
    </row>
    <row r="92" spans="1:17" s="8" customFormat="1" ht="15.75" x14ac:dyDescent="0.25">
      <c r="A92" s="81">
        <v>14</v>
      </c>
      <c r="B92" s="67">
        <v>71958000</v>
      </c>
      <c r="C92" s="44" t="s">
        <v>8</v>
      </c>
      <c r="D92" s="44" t="s">
        <v>8</v>
      </c>
      <c r="E92" s="44" t="s">
        <v>47</v>
      </c>
      <c r="F92" s="31">
        <v>50</v>
      </c>
      <c r="G92" s="67" t="s">
        <v>26</v>
      </c>
      <c r="H92" s="66">
        <v>3237</v>
      </c>
      <c r="I92" s="31">
        <v>120</v>
      </c>
      <c r="J92" s="74" t="s">
        <v>38</v>
      </c>
      <c r="K92" s="67" t="s">
        <v>2</v>
      </c>
      <c r="L92" s="41">
        <f>L93+L94+L95+L96+L97+L98+L99+L100</f>
        <v>20005494</v>
      </c>
      <c r="M92" s="41">
        <f>M93+M94+M95+M96+M97+M98+M99+M100</f>
        <v>20005494</v>
      </c>
      <c r="N92" s="41">
        <f t="shared" ref="N92:P92" si="26">N93+N94+N95+N96+N97+N98+N99+N100</f>
        <v>0</v>
      </c>
      <c r="O92" s="41">
        <f t="shared" si="26"/>
        <v>0</v>
      </c>
      <c r="P92" s="41">
        <f t="shared" si="26"/>
        <v>0</v>
      </c>
      <c r="Q92" s="36">
        <f t="shared" si="15"/>
        <v>20005494</v>
      </c>
    </row>
    <row r="93" spans="1:17" s="8" customFormat="1" ht="18" customHeight="1" x14ac:dyDescent="0.25">
      <c r="A93" s="82"/>
      <c r="B93" s="67">
        <v>71958000</v>
      </c>
      <c r="C93" s="44" t="s">
        <v>8</v>
      </c>
      <c r="D93" s="44"/>
      <c r="E93" s="44"/>
      <c r="F93" s="31"/>
      <c r="G93" s="67"/>
      <c r="H93" s="66"/>
      <c r="I93" s="31"/>
      <c r="J93" s="44" t="s">
        <v>44</v>
      </c>
      <c r="K93" s="51" t="s">
        <v>4</v>
      </c>
      <c r="L93" s="79">
        <v>4247901</v>
      </c>
      <c r="M93" s="41">
        <f t="shared" ref="M93:M100" si="27">L93</f>
        <v>4247901</v>
      </c>
      <c r="N93" s="40"/>
      <c r="O93" s="40"/>
      <c r="P93" s="40"/>
      <c r="Q93" s="36">
        <f t="shared" si="15"/>
        <v>4247901</v>
      </c>
    </row>
    <row r="94" spans="1:17" s="8" customFormat="1" ht="18" customHeight="1" x14ac:dyDescent="0.25">
      <c r="A94" s="82"/>
      <c r="B94" s="67">
        <v>71958000</v>
      </c>
      <c r="C94" s="44" t="s">
        <v>8</v>
      </c>
      <c r="D94" s="44"/>
      <c r="E94" s="44"/>
      <c r="F94" s="31"/>
      <c r="G94" s="67"/>
      <c r="H94" s="66"/>
      <c r="I94" s="31"/>
      <c r="J94" s="44" t="s">
        <v>40</v>
      </c>
      <c r="K94" s="70">
        <v>10</v>
      </c>
      <c r="L94" s="79">
        <v>4506857</v>
      </c>
      <c r="M94" s="41">
        <f t="shared" si="27"/>
        <v>4506857</v>
      </c>
      <c r="N94" s="40"/>
      <c r="O94" s="71"/>
      <c r="P94" s="71"/>
      <c r="Q94" s="36">
        <f t="shared" si="15"/>
        <v>4506857</v>
      </c>
    </row>
    <row r="95" spans="1:17" s="8" customFormat="1" ht="33.75" customHeight="1" x14ac:dyDescent="0.25">
      <c r="A95" s="82"/>
      <c r="B95" s="67">
        <v>71958000</v>
      </c>
      <c r="C95" s="44" t="s">
        <v>8</v>
      </c>
      <c r="D95" s="44"/>
      <c r="E95" s="44"/>
      <c r="F95" s="31"/>
      <c r="G95" s="67"/>
      <c r="H95" s="66"/>
      <c r="I95" s="31"/>
      <c r="J95" s="45" t="s">
        <v>42</v>
      </c>
      <c r="K95" s="76" t="s">
        <v>5</v>
      </c>
      <c r="L95" s="79">
        <v>2630444</v>
      </c>
      <c r="M95" s="41">
        <f t="shared" si="27"/>
        <v>2630444</v>
      </c>
      <c r="N95" s="40"/>
      <c r="O95" s="40"/>
      <c r="P95" s="40"/>
      <c r="Q95" s="36">
        <f t="shared" si="15"/>
        <v>2630444</v>
      </c>
    </row>
    <row r="96" spans="1:17" s="8" customFormat="1" ht="31.5" customHeight="1" x14ac:dyDescent="0.25">
      <c r="A96" s="82"/>
      <c r="B96" s="67">
        <v>71958000</v>
      </c>
      <c r="C96" s="44" t="s">
        <v>8</v>
      </c>
      <c r="D96" s="44"/>
      <c r="E96" s="44"/>
      <c r="F96" s="31"/>
      <c r="G96" s="67"/>
      <c r="H96" s="66"/>
      <c r="I96" s="31"/>
      <c r="J96" s="45" t="s">
        <v>46</v>
      </c>
      <c r="K96" s="62" t="s">
        <v>3</v>
      </c>
      <c r="L96" s="79">
        <v>5566343</v>
      </c>
      <c r="M96" s="41">
        <f t="shared" si="27"/>
        <v>5566343</v>
      </c>
      <c r="N96" s="40"/>
      <c r="O96" s="40"/>
      <c r="P96" s="40"/>
      <c r="Q96" s="36">
        <f t="shared" si="15"/>
        <v>5566343</v>
      </c>
    </row>
    <row r="97" spans="1:38" s="8" customFormat="1" ht="30.75" customHeight="1" x14ac:dyDescent="0.25">
      <c r="A97" s="82"/>
      <c r="B97" s="67">
        <v>71958000</v>
      </c>
      <c r="C97" s="44" t="s">
        <v>8</v>
      </c>
      <c r="D97" s="44"/>
      <c r="E97" s="44"/>
      <c r="F97" s="31"/>
      <c r="G97" s="67"/>
      <c r="H97" s="66"/>
      <c r="I97" s="31"/>
      <c r="J97" s="45" t="s">
        <v>41</v>
      </c>
      <c r="K97" s="51" t="s">
        <v>6</v>
      </c>
      <c r="L97" s="79">
        <v>1304793</v>
      </c>
      <c r="M97" s="41">
        <f t="shared" si="27"/>
        <v>1304793</v>
      </c>
      <c r="N97" s="40"/>
      <c r="O97" s="40"/>
      <c r="P97" s="40"/>
      <c r="Q97" s="36">
        <f t="shared" si="15"/>
        <v>1304793</v>
      </c>
    </row>
    <row r="98" spans="1:38" s="8" customFormat="1" ht="31.5" customHeight="1" x14ac:dyDescent="0.25">
      <c r="A98" s="82"/>
      <c r="B98" s="67">
        <v>71958000</v>
      </c>
      <c r="C98" s="44" t="s">
        <v>8</v>
      </c>
      <c r="D98" s="44"/>
      <c r="E98" s="44"/>
      <c r="F98" s="31"/>
      <c r="G98" s="67"/>
      <c r="H98" s="66"/>
      <c r="I98" s="31"/>
      <c r="J98" s="45" t="s">
        <v>45</v>
      </c>
      <c r="K98" s="62" t="s">
        <v>1</v>
      </c>
      <c r="L98" s="79">
        <v>982672</v>
      </c>
      <c r="M98" s="41">
        <f t="shared" si="27"/>
        <v>982672</v>
      </c>
      <c r="N98" s="40"/>
      <c r="O98" s="40"/>
      <c r="P98" s="40"/>
      <c r="Q98" s="36">
        <f t="shared" si="15"/>
        <v>982672</v>
      </c>
    </row>
    <row r="99" spans="1:38" s="8" customFormat="1" ht="47.25" customHeight="1" x14ac:dyDescent="0.25">
      <c r="A99" s="82"/>
      <c r="B99" s="67">
        <v>71958000</v>
      </c>
      <c r="C99" s="44" t="s">
        <v>8</v>
      </c>
      <c r="D99" s="44"/>
      <c r="E99" s="44"/>
      <c r="F99" s="31"/>
      <c r="G99" s="67"/>
      <c r="H99" s="66"/>
      <c r="I99" s="31"/>
      <c r="J99" s="74" t="s">
        <v>70</v>
      </c>
      <c r="K99" s="33" t="s">
        <v>27</v>
      </c>
      <c r="L99" s="79">
        <v>347336</v>
      </c>
      <c r="M99" s="41">
        <f t="shared" si="27"/>
        <v>347336</v>
      </c>
      <c r="N99" s="40"/>
      <c r="O99" s="40"/>
      <c r="P99" s="40"/>
      <c r="Q99" s="36">
        <f t="shared" si="15"/>
        <v>347336</v>
      </c>
    </row>
    <row r="100" spans="1:38" s="8" customFormat="1" ht="18" customHeight="1" x14ac:dyDescent="0.25">
      <c r="A100" s="83"/>
      <c r="B100" s="67">
        <v>71958000</v>
      </c>
      <c r="C100" s="44" t="s">
        <v>8</v>
      </c>
      <c r="D100" s="44"/>
      <c r="E100" s="44"/>
      <c r="F100" s="31"/>
      <c r="G100" s="67"/>
      <c r="H100" s="66"/>
      <c r="I100" s="31"/>
      <c r="J100" s="44" t="s">
        <v>43</v>
      </c>
      <c r="K100" s="67">
        <v>21</v>
      </c>
      <c r="L100" s="53">
        <v>419148</v>
      </c>
      <c r="M100" s="41">
        <f t="shared" si="27"/>
        <v>419148</v>
      </c>
      <c r="N100" s="40"/>
      <c r="O100" s="40"/>
      <c r="P100" s="40"/>
      <c r="Q100" s="36">
        <f t="shared" si="15"/>
        <v>419148</v>
      </c>
    </row>
    <row r="101" spans="1:38" s="8" customFormat="1" ht="15.75" x14ac:dyDescent="0.25">
      <c r="A101" s="85">
        <v>15</v>
      </c>
      <c r="B101" s="67">
        <v>71958000</v>
      </c>
      <c r="C101" s="44" t="s">
        <v>8</v>
      </c>
      <c r="D101" s="44" t="s">
        <v>8</v>
      </c>
      <c r="E101" s="44" t="s">
        <v>9</v>
      </c>
      <c r="F101" s="31">
        <v>6</v>
      </c>
      <c r="G101" s="67" t="s">
        <v>26</v>
      </c>
      <c r="H101" s="66">
        <v>925</v>
      </c>
      <c r="I101" s="31">
        <v>29</v>
      </c>
      <c r="J101" s="74" t="s">
        <v>38</v>
      </c>
      <c r="K101" s="67" t="s">
        <v>2</v>
      </c>
      <c r="L101" s="41">
        <f>L102+L103+L104+L105+L106+L107+L108+L109+L110</f>
        <v>5456868</v>
      </c>
      <c r="M101" s="41">
        <f>M102+M103+M104+M105+M106+M107+M108+M109+M110</f>
        <v>5323427</v>
      </c>
      <c r="N101" s="41">
        <f t="shared" ref="N101:P101" si="28">N102+N103+N104+N105+N106+N107+N108+N109+N110</f>
        <v>0</v>
      </c>
      <c r="O101" s="41">
        <f t="shared" si="28"/>
        <v>126768.95</v>
      </c>
      <c r="P101" s="41">
        <f t="shared" si="28"/>
        <v>6672.0500000000029</v>
      </c>
      <c r="Q101" s="36">
        <f>M101+N101+O101+P101</f>
        <v>5456868</v>
      </c>
    </row>
    <row r="102" spans="1:38" s="8" customFormat="1" ht="48" customHeight="1" x14ac:dyDescent="0.25">
      <c r="A102" s="86"/>
      <c r="B102" s="67">
        <v>71958000</v>
      </c>
      <c r="C102" s="44" t="s">
        <v>8</v>
      </c>
      <c r="D102" s="44"/>
      <c r="E102" s="44"/>
      <c r="F102" s="31"/>
      <c r="G102" s="67"/>
      <c r="H102" s="66"/>
      <c r="I102" s="31"/>
      <c r="J102" s="72" t="s">
        <v>39</v>
      </c>
      <c r="K102" s="51">
        <v>20</v>
      </c>
      <c r="L102" s="41">
        <v>133441</v>
      </c>
      <c r="M102" s="40"/>
      <c r="N102" s="41"/>
      <c r="O102" s="41">
        <f>L102*0.95</f>
        <v>126768.95</v>
      </c>
      <c r="P102" s="36">
        <f>L102-O102</f>
        <v>6672.0500000000029</v>
      </c>
      <c r="Q102" s="36">
        <f>M102+N102+O102+P102</f>
        <v>133441</v>
      </c>
    </row>
    <row r="103" spans="1:38" s="8" customFormat="1" ht="33.75" customHeight="1" x14ac:dyDescent="0.25">
      <c r="A103" s="86"/>
      <c r="B103" s="67">
        <v>71958000</v>
      </c>
      <c r="C103" s="44" t="s">
        <v>8</v>
      </c>
      <c r="D103" s="44"/>
      <c r="E103" s="44"/>
      <c r="F103" s="31"/>
      <c r="G103" s="67"/>
      <c r="H103" s="66"/>
      <c r="I103" s="31"/>
      <c r="J103" s="72" t="s">
        <v>68</v>
      </c>
      <c r="K103" s="52">
        <v>96</v>
      </c>
      <c r="L103" s="41">
        <v>20000</v>
      </c>
      <c r="M103" s="41">
        <f t="shared" ref="M103:M110" si="29">L103</f>
        <v>20000</v>
      </c>
      <c r="N103" s="41"/>
      <c r="O103" s="40"/>
      <c r="P103" s="32"/>
      <c r="Q103" s="36">
        <f t="shared" si="15"/>
        <v>20000</v>
      </c>
    </row>
    <row r="104" spans="1:38" s="8" customFormat="1" ht="33.75" customHeight="1" x14ac:dyDescent="0.25">
      <c r="A104" s="86"/>
      <c r="B104" s="67">
        <v>71958000</v>
      </c>
      <c r="C104" s="44" t="s">
        <v>8</v>
      </c>
      <c r="D104" s="44"/>
      <c r="E104" s="44"/>
      <c r="F104" s="31"/>
      <c r="G104" s="67"/>
      <c r="H104" s="66"/>
      <c r="I104" s="31"/>
      <c r="J104" s="45" t="s">
        <v>42</v>
      </c>
      <c r="K104" s="76" t="s">
        <v>5</v>
      </c>
      <c r="L104" s="41">
        <v>935894</v>
      </c>
      <c r="M104" s="41">
        <f t="shared" si="29"/>
        <v>935894</v>
      </c>
      <c r="N104" s="41"/>
      <c r="O104" s="40"/>
      <c r="P104" s="32"/>
      <c r="Q104" s="36">
        <f t="shared" si="15"/>
        <v>935894</v>
      </c>
    </row>
    <row r="105" spans="1:38" s="8" customFormat="1" ht="31.5" customHeight="1" x14ac:dyDescent="0.25">
      <c r="A105" s="86"/>
      <c r="B105" s="67">
        <v>71958000</v>
      </c>
      <c r="C105" s="44" t="s">
        <v>8</v>
      </c>
      <c r="D105" s="44"/>
      <c r="E105" s="44"/>
      <c r="F105" s="31"/>
      <c r="G105" s="67"/>
      <c r="H105" s="66"/>
      <c r="I105" s="31"/>
      <c r="J105" s="45" t="s">
        <v>46</v>
      </c>
      <c r="K105" s="62" t="s">
        <v>3</v>
      </c>
      <c r="L105" s="41">
        <v>886487</v>
      </c>
      <c r="M105" s="41">
        <f t="shared" si="29"/>
        <v>886487</v>
      </c>
      <c r="N105" s="41"/>
      <c r="O105" s="40"/>
      <c r="P105" s="32"/>
      <c r="Q105" s="36">
        <f t="shared" si="15"/>
        <v>886487</v>
      </c>
    </row>
    <row r="106" spans="1:38" s="8" customFormat="1" ht="30.75" customHeight="1" x14ac:dyDescent="0.25">
      <c r="A106" s="86"/>
      <c r="B106" s="67">
        <v>71958000</v>
      </c>
      <c r="C106" s="44" t="s">
        <v>8</v>
      </c>
      <c r="D106" s="44"/>
      <c r="E106" s="44"/>
      <c r="F106" s="31"/>
      <c r="G106" s="67"/>
      <c r="H106" s="66"/>
      <c r="I106" s="31"/>
      <c r="J106" s="45" t="s">
        <v>41</v>
      </c>
      <c r="K106" s="51" t="s">
        <v>6</v>
      </c>
      <c r="L106" s="41">
        <v>1044490</v>
      </c>
      <c r="M106" s="41">
        <f t="shared" si="29"/>
        <v>1044490</v>
      </c>
      <c r="N106" s="41"/>
      <c r="O106" s="40"/>
      <c r="P106" s="32"/>
      <c r="Q106" s="36">
        <f t="shared" si="15"/>
        <v>1044490</v>
      </c>
    </row>
    <row r="107" spans="1:38" s="8" customFormat="1" ht="31.5" customHeight="1" x14ac:dyDescent="0.25">
      <c r="A107" s="86"/>
      <c r="B107" s="67">
        <v>71958000</v>
      </c>
      <c r="C107" s="44" t="s">
        <v>8</v>
      </c>
      <c r="D107" s="44"/>
      <c r="E107" s="44"/>
      <c r="F107" s="31"/>
      <c r="G107" s="67"/>
      <c r="H107" s="66"/>
      <c r="I107" s="31"/>
      <c r="J107" s="45" t="s">
        <v>45</v>
      </c>
      <c r="K107" s="62" t="s">
        <v>1</v>
      </c>
      <c r="L107" s="41">
        <v>422422</v>
      </c>
      <c r="M107" s="41">
        <f t="shared" si="29"/>
        <v>422422</v>
      </c>
      <c r="N107" s="41"/>
      <c r="O107" s="40"/>
      <c r="P107" s="32"/>
      <c r="Q107" s="36">
        <f t="shared" si="15"/>
        <v>422422</v>
      </c>
    </row>
    <row r="108" spans="1:38" s="8" customFormat="1" ht="47.25" customHeight="1" x14ac:dyDescent="0.25">
      <c r="A108" s="86"/>
      <c r="B108" s="67">
        <v>71958000</v>
      </c>
      <c r="C108" s="44" t="s">
        <v>8</v>
      </c>
      <c r="D108" s="44"/>
      <c r="E108" s="44"/>
      <c r="F108" s="31"/>
      <c r="G108" s="67"/>
      <c r="H108" s="66"/>
      <c r="I108" s="31"/>
      <c r="J108" s="74" t="s">
        <v>70</v>
      </c>
      <c r="K108" s="33" t="s">
        <v>27</v>
      </c>
      <c r="L108" s="41">
        <v>1764115</v>
      </c>
      <c r="M108" s="41">
        <f t="shared" si="29"/>
        <v>1764115</v>
      </c>
      <c r="N108" s="41"/>
      <c r="O108" s="40"/>
      <c r="P108" s="32"/>
      <c r="Q108" s="36">
        <f t="shared" si="15"/>
        <v>1764115</v>
      </c>
    </row>
    <row r="109" spans="1:38" s="8" customFormat="1" ht="52.5" customHeight="1" x14ac:dyDescent="0.25">
      <c r="A109" s="86"/>
      <c r="B109" s="67">
        <v>71958000</v>
      </c>
      <c r="C109" s="44" t="s">
        <v>8</v>
      </c>
      <c r="D109" s="44"/>
      <c r="E109" s="44"/>
      <c r="F109" s="31"/>
      <c r="G109" s="67"/>
      <c r="H109" s="66"/>
      <c r="I109" s="31"/>
      <c r="J109" s="74" t="s">
        <v>66</v>
      </c>
      <c r="K109" s="67">
        <v>31</v>
      </c>
      <c r="L109" s="41">
        <v>138903</v>
      </c>
      <c r="M109" s="41">
        <f t="shared" si="29"/>
        <v>138903</v>
      </c>
      <c r="N109" s="41"/>
      <c r="O109" s="40"/>
      <c r="P109" s="32"/>
      <c r="Q109" s="36">
        <f t="shared" si="15"/>
        <v>138903</v>
      </c>
    </row>
    <row r="110" spans="1:38" s="8" customFormat="1" ht="18" customHeight="1" x14ac:dyDescent="0.25">
      <c r="A110" s="87"/>
      <c r="B110" s="67">
        <v>71958000</v>
      </c>
      <c r="C110" s="44" t="s">
        <v>8</v>
      </c>
      <c r="D110" s="44"/>
      <c r="E110" s="44"/>
      <c r="F110" s="31"/>
      <c r="G110" s="67"/>
      <c r="H110" s="66"/>
      <c r="I110" s="31"/>
      <c r="J110" s="44" t="s">
        <v>43</v>
      </c>
      <c r="K110" s="67">
        <v>21</v>
      </c>
      <c r="L110" s="41">
        <v>111116</v>
      </c>
      <c r="M110" s="41">
        <f t="shared" si="29"/>
        <v>111116</v>
      </c>
      <c r="N110" s="41"/>
      <c r="O110" s="40"/>
      <c r="P110" s="32"/>
      <c r="Q110" s="36">
        <f t="shared" si="15"/>
        <v>111116</v>
      </c>
    </row>
    <row r="111" spans="1:38" s="12" customFormat="1" ht="18.75" x14ac:dyDescent="0.3">
      <c r="A111" s="88">
        <v>16</v>
      </c>
      <c r="B111" s="63">
        <v>71958000</v>
      </c>
      <c r="C111" s="47" t="s">
        <v>8</v>
      </c>
      <c r="D111" s="47" t="s">
        <v>8</v>
      </c>
      <c r="E111" s="47" t="s">
        <v>0</v>
      </c>
      <c r="F111" s="30">
        <v>74</v>
      </c>
      <c r="G111" s="64" t="s">
        <v>26</v>
      </c>
      <c r="H111" s="34">
        <v>2152</v>
      </c>
      <c r="I111" s="30">
        <v>83</v>
      </c>
      <c r="J111" s="74" t="s">
        <v>38</v>
      </c>
      <c r="K111" s="33" t="s">
        <v>2</v>
      </c>
      <c r="L111" s="54">
        <f>L112+L113+L116+L114+L115+L117+L118+L119</f>
        <v>4457851</v>
      </c>
      <c r="M111" s="54">
        <f>M112+M113+M116+M114+M115+M117+M118+M119</f>
        <v>4457851</v>
      </c>
      <c r="N111" s="54">
        <f t="shared" ref="N111:P111" si="30">N112+N113+N116+N114+N115</f>
        <v>0</v>
      </c>
      <c r="O111" s="54">
        <f t="shared" si="30"/>
        <v>0</v>
      </c>
      <c r="P111" s="54">
        <f t="shared" si="30"/>
        <v>0</v>
      </c>
      <c r="Q111" s="36">
        <f>M111+N111+O111+P111</f>
        <v>4457851</v>
      </c>
      <c r="R111" s="14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7"/>
      <c r="AJ111" s="11"/>
      <c r="AK111" s="11"/>
      <c r="AL111" s="11"/>
    </row>
    <row r="112" spans="1:38" s="12" customFormat="1" ht="33.75" customHeight="1" x14ac:dyDescent="0.3">
      <c r="A112" s="89"/>
      <c r="B112" s="63">
        <v>71958000</v>
      </c>
      <c r="C112" s="47" t="s">
        <v>8</v>
      </c>
      <c r="D112" s="74"/>
      <c r="E112" s="47"/>
      <c r="F112" s="30"/>
      <c r="G112" s="64"/>
      <c r="H112" s="34"/>
      <c r="I112" s="30"/>
      <c r="J112" s="45" t="s">
        <v>42</v>
      </c>
      <c r="K112" s="76" t="s">
        <v>5</v>
      </c>
      <c r="L112" s="41">
        <v>1069409</v>
      </c>
      <c r="M112" s="41">
        <f t="shared" ref="M112:M118" si="31">L112</f>
        <v>1069409</v>
      </c>
      <c r="N112" s="55"/>
      <c r="O112" s="54"/>
      <c r="P112" s="55"/>
      <c r="Q112" s="36">
        <f t="shared" ref="Q112:Q115" si="32">M112+N112+O112+P112</f>
        <v>1069409</v>
      </c>
      <c r="R112" s="14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7"/>
      <c r="AJ112" s="11"/>
      <c r="AK112" s="11"/>
      <c r="AL112" s="11"/>
    </row>
    <row r="113" spans="1:38" s="12" customFormat="1" ht="31.5" customHeight="1" x14ac:dyDescent="0.3">
      <c r="A113" s="89"/>
      <c r="B113" s="63">
        <v>71958000</v>
      </c>
      <c r="C113" s="47" t="s">
        <v>8</v>
      </c>
      <c r="D113" s="74"/>
      <c r="E113" s="47"/>
      <c r="F113" s="30"/>
      <c r="G113" s="64"/>
      <c r="H113" s="34"/>
      <c r="I113" s="30"/>
      <c r="J113" s="45" t="s">
        <v>46</v>
      </c>
      <c r="K113" s="62" t="s">
        <v>3</v>
      </c>
      <c r="L113" s="41">
        <v>1395537</v>
      </c>
      <c r="M113" s="41">
        <f t="shared" si="31"/>
        <v>1395537</v>
      </c>
      <c r="N113" s="55"/>
      <c r="O113" s="41"/>
      <c r="P113" s="41"/>
      <c r="Q113" s="36">
        <f t="shared" si="32"/>
        <v>1395537</v>
      </c>
      <c r="R113" s="14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7"/>
      <c r="AJ113" s="11"/>
      <c r="AK113" s="11"/>
      <c r="AL113" s="11"/>
    </row>
    <row r="114" spans="1:38" s="12" customFormat="1" ht="30.75" customHeight="1" x14ac:dyDescent="0.3">
      <c r="A114" s="89"/>
      <c r="B114" s="63">
        <v>71958000</v>
      </c>
      <c r="C114" s="47" t="s">
        <v>8</v>
      </c>
      <c r="D114" s="74"/>
      <c r="E114" s="47"/>
      <c r="F114" s="30"/>
      <c r="G114" s="64"/>
      <c r="H114" s="34"/>
      <c r="I114" s="30"/>
      <c r="J114" s="45" t="s">
        <v>41</v>
      </c>
      <c r="K114" s="51" t="s">
        <v>6</v>
      </c>
      <c r="L114" s="41">
        <v>1060649</v>
      </c>
      <c r="M114" s="41">
        <f t="shared" si="31"/>
        <v>1060649</v>
      </c>
      <c r="N114" s="55"/>
      <c r="O114" s="41"/>
      <c r="P114" s="41"/>
      <c r="Q114" s="36">
        <f t="shared" si="32"/>
        <v>1060649</v>
      </c>
      <c r="R114" s="14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7"/>
      <c r="AJ114" s="11"/>
      <c r="AK114" s="11"/>
      <c r="AL114" s="11"/>
    </row>
    <row r="115" spans="1:38" s="12" customFormat="1" ht="31.5" customHeight="1" x14ac:dyDescent="0.3">
      <c r="A115" s="89"/>
      <c r="B115" s="63">
        <v>71958000</v>
      </c>
      <c r="C115" s="47" t="s">
        <v>8</v>
      </c>
      <c r="D115" s="74"/>
      <c r="E115" s="47"/>
      <c r="F115" s="30"/>
      <c r="G115" s="64"/>
      <c r="H115" s="34"/>
      <c r="I115" s="30"/>
      <c r="J115" s="45" t="s">
        <v>45</v>
      </c>
      <c r="K115" s="62" t="s">
        <v>1</v>
      </c>
      <c r="L115" s="41">
        <v>584703</v>
      </c>
      <c r="M115" s="41">
        <f t="shared" si="31"/>
        <v>584703</v>
      </c>
      <c r="N115" s="55"/>
      <c r="O115" s="41"/>
      <c r="P115" s="41"/>
      <c r="Q115" s="36">
        <f t="shared" si="32"/>
        <v>584703</v>
      </c>
      <c r="R115" s="14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7"/>
      <c r="AJ115" s="11"/>
      <c r="AK115" s="11"/>
      <c r="AL115" s="11"/>
    </row>
    <row r="116" spans="1:38" s="12" customFormat="1" ht="18" customHeight="1" x14ac:dyDescent="0.3">
      <c r="A116" s="89"/>
      <c r="B116" s="63">
        <v>71958000</v>
      </c>
      <c r="C116" s="47" t="s">
        <v>8</v>
      </c>
      <c r="D116" s="74"/>
      <c r="E116" s="47"/>
      <c r="F116" s="30"/>
      <c r="G116" s="64"/>
      <c r="H116" s="34"/>
      <c r="I116" s="30"/>
      <c r="J116" s="74" t="s">
        <v>43</v>
      </c>
      <c r="K116" s="33">
        <v>21</v>
      </c>
      <c r="L116" s="41">
        <v>93400</v>
      </c>
      <c r="M116" s="41">
        <f t="shared" si="31"/>
        <v>93400</v>
      </c>
      <c r="N116" s="41"/>
      <c r="O116" s="54"/>
      <c r="P116" s="54"/>
      <c r="Q116" s="36">
        <f t="shared" ref="Q116:Q118" si="33">M116+N116+O116+P116</f>
        <v>93400</v>
      </c>
      <c r="R116" s="14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7"/>
      <c r="AJ116" s="11"/>
      <c r="AK116" s="11"/>
      <c r="AL116" s="11"/>
    </row>
    <row r="117" spans="1:38" s="8" customFormat="1" ht="31.5" customHeight="1" x14ac:dyDescent="0.25">
      <c r="A117" s="89"/>
      <c r="B117" s="67">
        <v>71958000</v>
      </c>
      <c r="C117" s="47" t="s">
        <v>8</v>
      </c>
      <c r="D117" s="69"/>
      <c r="E117" s="69"/>
      <c r="F117" s="68"/>
      <c r="G117" s="69"/>
      <c r="H117" s="56"/>
      <c r="I117" s="68"/>
      <c r="J117" s="73" t="s">
        <v>58</v>
      </c>
      <c r="K117" s="57" t="s">
        <v>57</v>
      </c>
      <c r="L117" s="41">
        <v>52820</v>
      </c>
      <c r="M117" s="61">
        <f t="shared" si="31"/>
        <v>52820</v>
      </c>
      <c r="N117" s="37"/>
      <c r="O117" s="37"/>
      <c r="P117" s="37"/>
      <c r="Q117" s="36">
        <f t="shared" si="33"/>
        <v>52820</v>
      </c>
    </row>
    <row r="118" spans="1:38" s="8" customFormat="1" ht="31.5" customHeight="1" x14ac:dyDescent="0.25">
      <c r="A118" s="89"/>
      <c r="B118" s="67">
        <v>71958000</v>
      </c>
      <c r="C118" s="47" t="s">
        <v>8</v>
      </c>
      <c r="D118" s="69"/>
      <c r="E118" s="69"/>
      <c r="F118" s="68"/>
      <c r="G118" s="69"/>
      <c r="H118" s="56"/>
      <c r="I118" s="68"/>
      <c r="J118" s="73" t="s">
        <v>60</v>
      </c>
      <c r="K118" s="57" t="s">
        <v>54</v>
      </c>
      <c r="L118" s="41">
        <v>23129</v>
      </c>
      <c r="M118" s="61">
        <f t="shared" si="31"/>
        <v>23129</v>
      </c>
      <c r="N118" s="37"/>
      <c r="O118" s="37"/>
      <c r="P118" s="37"/>
      <c r="Q118" s="36">
        <f t="shared" si="33"/>
        <v>23129</v>
      </c>
    </row>
    <row r="119" spans="1:38" s="16" customFormat="1" ht="66.75" customHeight="1" x14ac:dyDescent="0.3">
      <c r="A119" s="90"/>
      <c r="B119" s="63">
        <v>71958000</v>
      </c>
      <c r="C119" s="47" t="s">
        <v>8</v>
      </c>
      <c r="D119" s="44"/>
      <c r="E119" s="47"/>
      <c r="F119" s="30"/>
      <c r="G119" s="64"/>
      <c r="H119" s="66"/>
      <c r="I119" s="31"/>
      <c r="J119" s="74" t="s">
        <v>59</v>
      </c>
      <c r="K119" s="76" t="s">
        <v>53</v>
      </c>
      <c r="L119" s="41">
        <v>178204</v>
      </c>
      <c r="M119" s="41">
        <f t="shared" ref="M119:M128" si="34">L119</f>
        <v>178204</v>
      </c>
      <c r="N119" s="40"/>
      <c r="O119" s="61"/>
      <c r="P119" s="61"/>
      <c r="Q119" s="36">
        <f>M119+N119+O119+P119</f>
        <v>178204</v>
      </c>
      <c r="R119" s="17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7"/>
      <c r="AJ119" s="15"/>
      <c r="AK119" s="15"/>
      <c r="AL119" s="15"/>
    </row>
    <row r="120" spans="1:38" s="16" customFormat="1" ht="18.75" x14ac:dyDescent="0.3">
      <c r="A120" s="88">
        <v>17</v>
      </c>
      <c r="B120" s="63">
        <v>71958000</v>
      </c>
      <c r="C120" s="47" t="s">
        <v>8</v>
      </c>
      <c r="D120" s="44" t="s">
        <v>8</v>
      </c>
      <c r="E120" s="47" t="s">
        <v>28</v>
      </c>
      <c r="F120" s="30" t="s">
        <v>35</v>
      </c>
      <c r="G120" s="64" t="s">
        <v>26</v>
      </c>
      <c r="H120" s="66">
        <v>6065.4</v>
      </c>
      <c r="I120" s="31">
        <v>345</v>
      </c>
      <c r="J120" s="74" t="s">
        <v>38</v>
      </c>
      <c r="K120" s="76" t="s">
        <v>2</v>
      </c>
      <c r="L120" s="41">
        <f>L121+L122+L125+L126+L127+L123+L124+L128</f>
        <v>13273476</v>
      </c>
      <c r="M120" s="41">
        <f>M121+M122+M125+M123+M124+M128+M126+M127</f>
        <v>13273476</v>
      </c>
      <c r="N120" s="41">
        <f t="shared" ref="N120:P120" si="35">N121+N122+N125+N123+N124+N128</f>
        <v>0</v>
      </c>
      <c r="O120" s="41">
        <f t="shared" si="35"/>
        <v>0</v>
      </c>
      <c r="P120" s="41">
        <f t="shared" si="35"/>
        <v>0</v>
      </c>
      <c r="Q120" s="36">
        <f>M120+N120+O120+P120</f>
        <v>13273476</v>
      </c>
      <c r="R120" s="17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7"/>
      <c r="AJ120" s="15"/>
      <c r="AK120" s="15"/>
      <c r="AL120" s="15"/>
    </row>
    <row r="121" spans="1:38" s="16" customFormat="1" ht="33.75" customHeight="1" x14ac:dyDescent="0.3">
      <c r="A121" s="89"/>
      <c r="B121" s="63">
        <v>71958000</v>
      </c>
      <c r="C121" s="47" t="s">
        <v>8</v>
      </c>
      <c r="D121" s="44"/>
      <c r="E121" s="47"/>
      <c r="F121" s="30"/>
      <c r="G121" s="64"/>
      <c r="H121" s="66"/>
      <c r="I121" s="31"/>
      <c r="J121" s="45" t="s">
        <v>42</v>
      </c>
      <c r="K121" s="76" t="s">
        <v>5</v>
      </c>
      <c r="L121" s="41">
        <v>3804339</v>
      </c>
      <c r="M121" s="41">
        <f t="shared" si="34"/>
        <v>3804339</v>
      </c>
      <c r="N121" s="41"/>
      <c r="O121" s="54"/>
      <c r="P121" s="54"/>
      <c r="Q121" s="36">
        <f t="shared" ref="Q121:Q124" si="36">M121+N121+O121+P121</f>
        <v>3804339</v>
      </c>
      <c r="R121" s="17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7"/>
      <c r="AJ121" s="15"/>
      <c r="AK121" s="15"/>
      <c r="AL121" s="15"/>
    </row>
    <row r="122" spans="1:38" s="16" customFormat="1" ht="31.5" customHeight="1" x14ac:dyDescent="0.3">
      <c r="A122" s="89"/>
      <c r="B122" s="63">
        <v>71958000</v>
      </c>
      <c r="C122" s="47" t="s">
        <v>8</v>
      </c>
      <c r="D122" s="44"/>
      <c r="E122" s="47"/>
      <c r="F122" s="30"/>
      <c r="G122" s="64"/>
      <c r="H122" s="66"/>
      <c r="I122" s="31"/>
      <c r="J122" s="45" t="s">
        <v>46</v>
      </c>
      <c r="K122" s="62" t="s">
        <v>3</v>
      </c>
      <c r="L122" s="41">
        <v>5182113</v>
      </c>
      <c r="M122" s="41">
        <f t="shared" si="34"/>
        <v>5182113</v>
      </c>
      <c r="N122" s="40"/>
      <c r="O122" s="61"/>
      <c r="P122" s="61"/>
      <c r="Q122" s="36">
        <f t="shared" si="36"/>
        <v>5182113</v>
      </c>
      <c r="R122" s="17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7"/>
      <c r="AJ122" s="15"/>
      <c r="AK122" s="15"/>
      <c r="AL122" s="15"/>
    </row>
    <row r="123" spans="1:38" s="16" customFormat="1" ht="30.75" customHeight="1" x14ac:dyDescent="0.3">
      <c r="A123" s="89"/>
      <c r="B123" s="63">
        <v>71958000</v>
      </c>
      <c r="C123" s="47" t="s">
        <v>8</v>
      </c>
      <c r="D123" s="44"/>
      <c r="E123" s="47"/>
      <c r="F123" s="30"/>
      <c r="G123" s="64"/>
      <c r="H123" s="66"/>
      <c r="I123" s="31"/>
      <c r="J123" s="45" t="s">
        <v>41</v>
      </c>
      <c r="K123" s="51" t="s">
        <v>6</v>
      </c>
      <c r="L123" s="41">
        <v>2489938</v>
      </c>
      <c r="M123" s="41">
        <f t="shared" si="34"/>
        <v>2489938</v>
      </c>
      <c r="N123" s="40"/>
      <c r="O123" s="61"/>
      <c r="P123" s="61"/>
      <c r="Q123" s="36">
        <f t="shared" si="36"/>
        <v>2489938</v>
      </c>
      <c r="R123" s="17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7"/>
      <c r="AJ123" s="15"/>
      <c r="AK123" s="15"/>
      <c r="AL123" s="15"/>
    </row>
    <row r="124" spans="1:38" s="16" customFormat="1" ht="31.5" customHeight="1" x14ac:dyDescent="0.3">
      <c r="A124" s="89"/>
      <c r="B124" s="63">
        <v>71958000</v>
      </c>
      <c r="C124" s="47" t="s">
        <v>8</v>
      </c>
      <c r="D124" s="44"/>
      <c r="E124" s="47"/>
      <c r="F124" s="30"/>
      <c r="G124" s="64"/>
      <c r="H124" s="66"/>
      <c r="I124" s="31"/>
      <c r="J124" s="45" t="s">
        <v>45</v>
      </c>
      <c r="K124" s="62" t="s">
        <v>1</v>
      </c>
      <c r="L124" s="41">
        <v>1199203</v>
      </c>
      <c r="M124" s="41">
        <f t="shared" si="34"/>
        <v>1199203</v>
      </c>
      <c r="N124" s="40"/>
      <c r="O124" s="61"/>
      <c r="P124" s="61"/>
      <c r="Q124" s="36">
        <f t="shared" si="36"/>
        <v>1199203</v>
      </c>
      <c r="R124" s="17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7"/>
      <c r="AJ124" s="15"/>
      <c r="AK124" s="15"/>
      <c r="AL124" s="15"/>
    </row>
    <row r="125" spans="1:38" s="16" customFormat="1" ht="18" customHeight="1" x14ac:dyDescent="0.3">
      <c r="A125" s="89"/>
      <c r="B125" s="63">
        <v>71958000</v>
      </c>
      <c r="C125" s="47" t="s">
        <v>8</v>
      </c>
      <c r="D125" s="44"/>
      <c r="E125" s="47"/>
      <c r="F125" s="30"/>
      <c r="G125" s="64"/>
      <c r="H125" s="66"/>
      <c r="I125" s="31"/>
      <c r="J125" s="74" t="s">
        <v>43</v>
      </c>
      <c r="K125" s="76">
        <v>21</v>
      </c>
      <c r="L125" s="41">
        <v>278101</v>
      </c>
      <c r="M125" s="41">
        <f t="shared" si="34"/>
        <v>278101</v>
      </c>
      <c r="N125" s="40"/>
      <c r="O125" s="61"/>
      <c r="P125" s="61"/>
      <c r="Q125" s="36">
        <f>M125+N125+O125+P125</f>
        <v>278101</v>
      </c>
      <c r="R125" s="17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7"/>
      <c r="AJ125" s="15"/>
      <c r="AK125" s="15"/>
      <c r="AL125" s="15"/>
    </row>
    <row r="126" spans="1:38" s="8" customFormat="1" ht="31.5" customHeight="1" x14ac:dyDescent="0.25">
      <c r="A126" s="89"/>
      <c r="B126" s="67">
        <v>71958000</v>
      </c>
      <c r="C126" s="47" t="s">
        <v>8</v>
      </c>
      <c r="D126" s="69"/>
      <c r="E126" s="69"/>
      <c r="F126" s="68"/>
      <c r="G126" s="69"/>
      <c r="H126" s="56"/>
      <c r="I126" s="68"/>
      <c r="J126" s="73" t="s">
        <v>58</v>
      </c>
      <c r="K126" s="57" t="s">
        <v>57</v>
      </c>
      <c r="L126" s="41">
        <v>108147</v>
      </c>
      <c r="M126" s="61">
        <f t="shared" si="34"/>
        <v>108147</v>
      </c>
      <c r="N126" s="37"/>
      <c r="O126" s="37"/>
      <c r="P126" s="37"/>
      <c r="Q126" s="36">
        <f t="shared" ref="Q126:Q127" si="37">M126+N126+O126+P126</f>
        <v>108147</v>
      </c>
    </row>
    <row r="127" spans="1:38" s="8" customFormat="1" ht="31.5" customHeight="1" x14ac:dyDescent="0.25">
      <c r="A127" s="89"/>
      <c r="B127" s="67">
        <v>71958000</v>
      </c>
      <c r="C127" s="47" t="s">
        <v>8</v>
      </c>
      <c r="D127" s="69"/>
      <c r="E127" s="69"/>
      <c r="F127" s="68"/>
      <c r="G127" s="69"/>
      <c r="H127" s="56"/>
      <c r="I127" s="68"/>
      <c r="J127" s="73" t="s">
        <v>60</v>
      </c>
      <c r="K127" s="57" t="s">
        <v>54</v>
      </c>
      <c r="L127" s="41">
        <v>34025</v>
      </c>
      <c r="M127" s="61">
        <f t="shared" si="34"/>
        <v>34025</v>
      </c>
      <c r="N127" s="37"/>
      <c r="O127" s="37"/>
      <c r="P127" s="37"/>
      <c r="Q127" s="36">
        <f t="shared" si="37"/>
        <v>34025</v>
      </c>
    </row>
    <row r="128" spans="1:38" s="16" customFormat="1" ht="66.75" customHeight="1" x14ac:dyDescent="0.3">
      <c r="A128" s="90"/>
      <c r="B128" s="63">
        <v>71958000</v>
      </c>
      <c r="C128" s="47" t="s">
        <v>8</v>
      </c>
      <c r="D128" s="44"/>
      <c r="E128" s="47"/>
      <c r="F128" s="30"/>
      <c r="G128" s="64"/>
      <c r="H128" s="66"/>
      <c r="I128" s="31"/>
      <c r="J128" s="74" t="s">
        <v>59</v>
      </c>
      <c r="K128" s="76" t="s">
        <v>53</v>
      </c>
      <c r="L128" s="41">
        <v>177610</v>
      </c>
      <c r="M128" s="41">
        <f t="shared" si="34"/>
        <v>177610</v>
      </c>
      <c r="N128" s="40"/>
      <c r="O128" s="61"/>
      <c r="P128" s="61"/>
      <c r="Q128" s="36">
        <f>M128+N128+O128+P128</f>
        <v>177610</v>
      </c>
      <c r="R128" s="17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7"/>
      <c r="AJ128" s="15"/>
      <c r="AK128" s="15"/>
      <c r="AL128" s="15"/>
    </row>
    <row r="129" spans="1:38" s="8" customFormat="1" ht="15.75" x14ac:dyDescent="0.25">
      <c r="A129" s="88">
        <v>18</v>
      </c>
      <c r="B129" s="63">
        <v>71958000</v>
      </c>
      <c r="C129" s="47" t="s">
        <v>8</v>
      </c>
      <c r="D129" s="47" t="s">
        <v>8</v>
      </c>
      <c r="E129" s="47" t="s">
        <v>29</v>
      </c>
      <c r="F129" s="30">
        <v>20</v>
      </c>
      <c r="G129" s="64" t="s">
        <v>26</v>
      </c>
      <c r="H129" s="34">
        <v>3610.5</v>
      </c>
      <c r="I129" s="30">
        <v>105</v>
      </c>
      <c r="J129" s="74" t="s">
        <v>38</v>
      </c>
      <c r="K129" s="33" t="s">
        <v>2</v>
      </c>
      <c r="L129" s="41">
        <f>L130+L131</f>
        <v>126182</v>
      </c>
      <c r="M129" s="41">
        <f t="shared" ref="M129:P129" si="38">M130+M131</f>
        <v>20000</v>
      </c>
      <c r="N129" s="41">
        <f t="shared" si="38"/>
        <v>0</v>
      </c>
      <c r="O129" s="41">
        <f t="shared" si="38"/>
        <v>100872.9</v>
      </c>
      <c r="P129" s="41">
        <f t="shared" si="38"/>
        <v>5309.1000000000058</v>
      </c>
      <c r="Q129" s="36">
        <f t="shared" si="15"/>
        <v>126182</v>
      </c>
    </row>
    <row r="130" spans="1:38" s="8" customFormat="1" ht="33.75" customHeight="1" x14ac:dyDescent="0.25">
      <c r="A130" s="89"/>
      <c r="B130" s="63">
        <v>71958000</v>
      </c>
      <c r="C130" s="47" t="s">
        <v>8</v>
      </c>
      <c r="D130" s="47"/>
      <c r="E130" s="47"/>
      <c r="F130" s="30"/>
      <c r="G130" s="64"/>
      <c r="H130" s="34"/>
      <c r="I130" s="30"/>
      <c r="J130" s="72" t="s">
        <v>68</v>
      </c>
      <c r="K130" s="52">
        <v>96</v>
      </c>
      <c r="L130" s="41">
        <v>20000</v>
      </c>
      <c r="M130" s="41">
        <v>20000</v>
      </c>
      <c r="N130" s="55"/>
      <c r="O130" s="55"/>
      <c r="P130" s="55"/>
      <c r="Q130" s="36">
        <f t="shared" si="15"/>
        <v>20000</v>
      </c>
    </row>
    <row r="131" spans="1:38" s="8" customFormat="1" ht="48" customHeight="1" x14ac:dyDescent="0.25">
      <c r="A131" s="90"/>
      <c r="B131" s="63">
        <v>71958000</v>
      </c>
      <c r="C131" s="44" t="s">
        <v>8</v>
      </c>
      <c r="D131" s="47"/>
      <c r="E131" s="47"/>
      <c r="F131" s="30"/>
      <c r="G131" s="64"/>
      <c r="H131" s="34"/>
      <c r="I131" s="30"/>
      <c r="J131" s="72" t="s">
        <v>39</v>
      </c>
      <c r="K131" s="51">
        <v>20</v>
      </c>
      <c r="L131" s="41">
        <v>106182</v>
      </c>
      <c r="M131" s="41"/>
      <c r="N131" s="41"/>
      <c r="O131" s="41">
        <f>L131*0.95</f>
        <v>100872.9</v>
      </c>
      <c r="P131" s="36">
        <f>L131-O131</f>
        <v>5309.1000000000058</v>
      </c>
      <c r="Q131" s="36">
        <f t="shared" si="15"/>
        <v>106182</v>
      </c>
    </row>
    <row r="132" spans="1:38" s="10" customFormat="1" ht="18.75" x14ac:dyDescent="0.3">
      <c r="A132" s="88">
        <v>19</v>
      </c>
      <c r="B132" s="63">
        <v>71958000</v>
      </c>
      <c r="C132" s="47" t="s">
        <v>8</v>
      </c>
      <c r="D132" s="47" t="s">
        <v>8</v>
      </c>
      <c r="E132" s="47" t="s">
        <v>7</v>
      </c>
      <c r="F132" s="30">
        <v>16</v>
      </c>
      <c r="G132" s="64" t="s">
        <v>26</v>
      </c>
      <c r="H132" s="34">
        <v>3286.6</v>
      </c>
      <c r="I132" s="30">
        <v>160</v>
      </c>
      <c r="J132" s="74" t="s">
        <v>38</v>
      </c>
      <c r="K132" s="33" t="s">
        <v>2</v>
      </c>
      <c r="L132" s="41">
        <f>L133+L134</f>
        <v>221549</v>
      </c>
      <c r="M132" s="41">
        <f t="shared" ref="M132:P132" si="39">M133+M134</f>
        <v>20000</v>
      </c>
      <c r="N132" s="41">
        <f t="shared" si="39"/>
        <v>0</v>
      </c>
      <c r="O132" s="41">
        <f t="shared" si="39"/>
        <v>191471.55</v>
      </c>
      <c r="P132" s="41">
        <f t="shared" si="39"/>
        <v>10077.450000000012</v>
      </c>
      <c r="Q132" s="36">
        <f t="shared" si="15"/>
        <v>221549</v>
      </c>
      <c r="R132" s="8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7"/>
      <c r="AJ132" s="9"/>
      <c r="AK132" s="9"/>
      <c r="AL132" s="9"/>
    </row>
    <row r="133" spans="1:38" s="8" customFormat="1" ht="33.75" customHeight="1" x14ac:dyDescent="0.25">
      <c r="A133" s="89"/>
      <c r="B133" s="63">
        <v>71958000</v>
      </c>
      <c r="C133" s="47" t="s">
        <v>8</v>
      </c>
      <c r="D133" s="47"/>
      <c r="E133" s="47"/>
      <c r="F133" s="30"/>
      <c r="G133" s="64"/>
      <c r="H133" s="34"/>
      <c r="I133" s="30"/>
      <c r="J133" s="72" t="s">
        <v>68</v>
      </c>
      <c r="K133" s="52">
        <v>96</v>
      </c>
      <c r="L133" s="41">
        <v>20000</v>
      </c>
      <c r="M133" s="41">
        <v>20000</v>
      </c>
      <c r="N133" s="55"/>
      <c r="O133" s="55"/>
      <c r="P133" s="55"/>
      <c r="Q133" s="36">
        <f t="shared" si="15"/>
        <v>20000</v>
      </c>
    </row>
    <row r="134" spans="1:38" s="8" customFormat="1" ht="48" customHeight="1" x14ac:dyDescent="0.25">
      <c r="A134" s="90"/>
      <c r="B134" s="63">
        <v>71958000</v>
      </c>
      <c r="C134" s="44" t="s">
        <v>8</v>
      </c>
      <c r="D134" s="47"/>
      <c r="E134" s="65"/>
      <c r="F134" s="30"/>
      <c r="G134" s="64"/>
      <c r="H134" s="34"/>
      <c r="I134" s="30"/>
      <c r="J134" s="72" t="s">
        <v>39</v>
      </c>
      <c r="K134" s="33">
        <v>20</v>
      </c>
      <c r="L134" s="41">
        <v>201549</v>
      </c>
      <c r="M134" s="41"/>
      <c r="N134" s="40"/>
      <c r="O134" s="41">
        <f>L134*0.95</f>
        <v>191471.55</v>
      </c>
      <c r="P134" s="36">
        <f>L134-O134</f>
        <v>10077.450000000012</v>
      </c>
      <c r="Q134" s="36">
        <f t="shared" si="15"/>
        <v>201549</v>
      </c>
    </row>
    <row r="135" spans="1:38" s="8" customFormat="1" ht="15.75" x14ac:dyDescent="0.25">
      <c r="A135" s="88">
        <v>20</v>
      </c>
      <c r="B135" s="63">
        <v>71958000</v>
      </c>
      <c r="C135" s="47" t="s">
        <v>8</v>
      </c>
      <c r="D135" s="74" t="s">
        <v>8</v>
      </c>
      <c r="E135" s="47" t="s">
        <v>7</v>
      </c>
      <c r="F135" s="30">
        <v>21</v>
      </c>
      <c r="G135" s="64" t="s">
        <v>26</v>
      </c>
      <c r="H135" s="34">
        <v>4880.1000000000004</v>
      </c>
      <c r="I135" s="30">
        <v>246</v>
      </c>
      <c r="J135" s="74" t="s">
        <v>38</v>
      </c>
      <c r="K135" s="76" t="s">
        <v>2</v>
      </c>
      <c r="L135" s="41">
        <f>L136+L137</f>
        <v>267471</v>
      </c>
      <c r="M135" s="41">
        <f t="shared" ref="M135:P135" si="40">M136+M137</f>
        <v>20000</v>
      </c>
      <c r="N135" s="41">
        <f t="shared" si="40"/>
        <v>0</v>
      </c>
      <c r="O135" s="41">
        <f t="shared" si="40"/>
        <v>235097.44999999998</v>
      </c>
      <c r="P135" s="41">
        <f t="shared" si="40"/>
        <v>12373.550000000017</v>
      </c>
      <c r="Q135" s="36">
        <f t="shared" si="15"/>
        <v>267471</v>
      </c>
    </row>
    <row r="136" spans="1:38" s="8" customFormat="1" ht="33.75" customHeight="1" x14ac:dyDescent="0.25">
      <c r="A136" s="89"/>
      <c r="B136" s="63">
        <v>71958000</v>
      </c>
      <c r="C136" s="47" t="s">
        <v>8</v>
      </c>
      <c r="D136" s="47"/>
      <c r="E136" s="47"/>
      <c r="F136" s="30"/>
      <c r="G136" s="64"/>
      <c r="H136" s="34"/>
      <c r="I136" s="30"/>
      <c r="J136" s="72" t="s">
        <v>68</v>
      </c>
      <c r="K136" s="52">
        <v>96</v>
      </c>
      <c r="L136" s="41">
        <v>20000</v>
      </c>
      <c r="M136" s="41">
        <v>20000</v>
      </c>
      <c r="N136" s="55"/>
      <c r="O136" s="55"/>
      <c r="P136" s="55"/>
      <c r="Q136" s="36">
        <f t="shared" si="15"/>
        <v>20000</v>
      </c>
    </row>
    <row r="137" spans="1:38" s="10" customFormat="1" ht="48" customHeight="1" x14ac:dyDescent="0.3">
      <c r="A137" s="90"/>
      <c r="B137" s="63">
        <v>71958000</v>
      </c>
      <c r="C137" s="47" t="s">
        <v>8</v>
      </c>
      <c r="D137" s="74"/>
      <c r="E137" s="47"/>
      <c r="F137" s="30"/>
      <c r="G137" s="64"/>
      <c r="H137" s="34"/>
      <c r="I137" s="30"/>
      <c r="J137" s="72" t="s">
        <v>39</v>
      </c>
      <c r="K137" s="62">
        <v>20</v>
      </c>
      <c r="L137" s="41">
        <v>247471</v>
      </c>
      <c r="M137" s="41"/>
      <c r="N137" s="55"/>
      <c r="O137" s="41">
        <f>L137*0.95</f>
        <v>235097.44999999998</v>
      </c>
      <c r="P137" s="36">
        <f>L137-O137</f>
        <v>12373.550000000017</v>
      </c>
      <c r="Q137" s="36">
        <f t="shared" si="15"/>
        <v>247471</v>
      </c>
      <c r="R137" s="8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7"/>
      <c r="AJ137" s="9"/>
      <c r="AK137" s="9"/>
      <c r="AL137" s="9"/>
    </row>
    <row r="138" spans="1:38" s="8" customFormat="1" ht="15.75" x14ac:dyDescent="0.25">
      <c r="A138" s="88">
        <v>21</v>
      </c>
      <c r="B138" s="63">
        <v>71958000</v>
      </c>
      <c r="C138" s="47" t="s">
        <v>8</v>
      </c>
      <c r="D138" s="74" t="s">
        <v>8</v>
      </c>
      <c r="E138" s="47" t="s">
        <v>7</v>
      </c>
      <c r="F138" s="30">
        <v>33</v>
      </c>
      <c r="G138" s="64" t="s">
        <v>26</v>
      </c>
      <c r="H138" s="34">
        <v>1641.1</v>
      </c>
      <c r="I138" s="30">
        <v>82</v>
      </c>
      <c r="J138" s="72" t="s">
        <v>38</v>
      </c>
      <c r="K138" s="51" t="s">
        <v>2</v>
      </c>
      <c r="L138" s="41">
        <f>L139+L140</f>
        <v>177190</v>
      </c>
      <c r="M138" s="41">
        <f t="shared" ref="M138:P138" si="41">M139+M140</f>
        <v>20000</v>
      </c>
      <c r="N138" s="41">
        <f t="shared" si="41"/>
        <v>0</v>
      </c>
      <c r="O138" s="41">
        <f t="shared" si="41"/>
        <v>149330.5</v>
      </c>
      <c r="P138" s="41">
        <f t="shared" si="41"/>
        <v>7859.5</v>
      </c>
      <c r="Q138" s="36">
        <f t="shared" si="15"/>
        <v>177190</v>
      </c>
    </row>
    <row r="139" spans="1:38" s="8" customFormat="1" ht="33.75" customHeight="1" x14ac:dyDescent="0.25">
      <c r="A139" s="89"/>
      <c r="B139" s="63">
        <v>71958000</v>
      </c>
      <c r="C139" s="47" t="s">
        <v>8</v>
      </c>
      <c r="D139" s="47"/>
      <c r="E139" s="47"/>
      <c r="F139" s="30"/>
      <c r="G139" s="64"/>
      <c r="H139" s="34"/>
      <c r="I139" s="30"/>
      <c r="J139" s="72" t="s">
        <v>68</v>
      </c>
      <c r="K139" s="52">
        <v>96</v>
      </c>
      <c r="L139" s="41">
        <v>20000</v>
      </c>
      <c r="M139" s="41">
        <v>20000</v>
      </c>
      <c r="N139" s="55"/>
      <c r="O139" s="55"/>
      <c r="P139" s="55"/>
      <c r="Q139" s="36">
        <f t="shared" si="15"/>
        <v>20000</v>
      </c>
    </row>
    <row r="140" spans="1:38" s="8" customFormat="1" ht="48" customHeight="1" x14ac:dyDescent="0.25">
      <c r="A140" s="90"/>
      <c r="B140" s="63">
        <v>71958000</v>
      </c>
      <c r="C140" s="47" t="s">
        <v>8</v>
      </c>
      <c r="D140" s="74"/>
      <c r="E140" s="47"/>
      <c r="F140" s="30"/>
      <c r="G140" s="64"/>
      <c r="H140" s="34"/>
      <c r="I140" s="30"/>
      <c r="J140" s="72" t="s">
        <v>39</v>
      </c>
      <c r="K140" s="62">
        <v>20</v>
      </c>
      <c r="L140" s="41">
        <v>157190</v>
      </c>
      <c r="M140" s="41"/>
      <c r="N140" s="55"/>
      <c r="O140" s="41">
        <f>L140*0.95</f>
        <v>149330.5</v>
      </c>
      <c r="P140" s="36">
        <f>L140-O140</f>
        <v>7859.5</v>
      </c>
      <c r="Q140" s="36">
        <f t="shared" si="15"/>
        <v>157190</v>
      </c>
    </row>
    <row r="141" spans="1:38" s="10" customFormat="1" ht="18.75" x14ac:dyDescent="0.3">
      <c r="A141" s="88">
        <v>22</v>
      </c>
      <c r="B141" s="63">
        <v>71958000</v>
      </c>
      <c r="C141" s="47" t="s">
        <v>8</v>
      </c>
      <c r="D141" s="74" t="s">
        <v>8</v>
      </c>
      <c r="E141" s="47" t="s">
        <v>62</v>
      </c>
      <c r="F141" s="30">
        <v>36</v>
      </c>
      <c r="G141" s="64" t="s">
        <v>26</v>
      </c>
      <c r="H141" s="34">
        <v>6356</v>
      </c>
      <c r="I141" s="30">
        <v>296</v>
      </c>
      <c r="J141" s="74" t="s">
        <v>38</v>
      </c>
      <c r="K141" s="33" t="s">
        <v>2</v>
      </c>
      <c r="L141" s="41">
        <f>L142+L143</f>
        <v>306955</v>
      </c>
      <c r="M141" s="41">
        <f t="shared" ref="M141:P141" si="42">M142+M143</f>
        <v>20000</v>
      </c>
      <c r="N141" s="41">
        <f t="shared" si="42"/>
        <v>0</v>
      </c>
      <c r="O141" s="41">
        <f t="shared" si="42"/>
        <v>272607.25</v>
      </c>
      <c r="P141" s="41">
        <f t="shared" si="42"/>
        <v>14347.75</v>
      </c>
      <c r="Q141" s="36">
        <f t="shared" si="15"/>
        <v>306955</v>
      </c>
      <c r="R141" s="8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7"/>
      <c r="AJ141" s="9"/>
      <c r="AK141" s="9"/>
      <c r="AL141" s="9"/>
    </row>
    <row r="142" spans="1:38" s="8" customFormat="1" ht="33.75" customHeight="1" x14ac:dyDescent="0.25">
      <c r="A142" s="89"/>
      <c r="B142" s="63">
        <v>71958000</v>
      </c>
      <c r="C142" s="47" t="s">
        <v>8</v>
      </c>
      <c r="D142" s="47"/>
      <c r="E142" s="47"/>
      <c r="F142" s="30"/>
      <c r="G142" s="64"/>
      <c r="H142" s="34"/>
      <c r="I142" s="30"/>
      <c r="J142" s="72" t="s">
        <v>68</v>
      </c>
      <c r="K142" s="52">
        <v>96</v>
      </c>
      <c r="L142" s="41">
        <v>20000</v>
      </c>
      <c r="M142" s="41">
        <v>20000</v>
      </c>
      <c r="N142" s="55"/>
      <c r="O142" s="55"/>
      <c r="P142" s="55"/>
      <c r="Q142" s="36">
        <f t="shared" si="15"/>
        <v>20000</v>
      </c>
    </row>
    <row r="143" spans="1:38" s="8" customFormat="1" ht="48" customHeight="1" x14ac:dyDescent="0.25">
      <c r="A143" s="90"/>
      <c r="B143" s="63">
        <v>71958000</v>
      </c>
      <c r="C143" s="47" t="s">
        <v>8</v>
      </c>
      <c r="D143" s="74"/>
      <c r="E143" s="47"/>
      <c r="F143" s="30"/>
      <c r="G143" s="64"/>
      <c r="H143" s="34"/>
      <c r="I143" s="30"/>
      <c r="J143" s="72" t="s">
        <v>39</v>
      </c>
      <c r="K143" s="33">
        <v>20</v>
      </c>
      <c r="L143" s="41">
        <v>286955</v>
      </c>
      <c r="M143" s="41"/>
      <c r="N143" s="41"/>
      <c r="O143" s="41">
        <f>L143*0.95</f>
        <v>272607.25</v>
      </c>
      <c r="P143" s="36">
        <f>L143-O143</f>
        <v>14347.75</v>
      </c>
      <c r="Q143" s="36">
        <f t="shared" si="15"/>
        <v>286955</v>
      </c>
    </row>
    <row r="144" spans="1:38" s="8" customFormat="1" ht="15.75" x14ac:dyDescent="0.25">
      <c r="A144" s="88">
        <v>23</v>
      </c>
      <c r="B144" s="63">
        <v>71958000</v>
      </c>
      <c r="C144" s="47" t="s">
        <v>8</v>
      </c>
      <c r="D144" s="74" t="s">
        <v>8</v>
      </c>
      <c r="E144" s="47" t="s">
        <v>62</v>
      </c>
      <c r="F144" s="30" t="s">
        <v>63</v>
      </c>
      <c r="G144" s="64" t="s">
        <v>26</v>
      </c>
      <c r="H144" s="34">
        <v>2347.6</v>
      </c>
      <c r="I144" s="30">
        <v>110</v>
      </c>
      <c r="J144" s="74" t="s">
        <v>38</v>
      </c>
      <c r="K144" s="33" t="s">
        <v>2</v>
      </c>
      <c r="L144" s="41">
        <f>L145+L146</f>
        <v>199476</v>
      </c>
      <c r="M144" s="41">
        <f t="shared" ref="M144:P144" si="43">M145+M146</f>
        <v>20000</v>
      </c>
      <c r="N144" s="41">
        <f t="shared" si="43"/>
        <v>0</v>
      </c>
      <c r="O144" s="41">
        <f t="shared" si="43"/>
        <v>170502.19999999998</v>
      </c>
      <c r="P144" s="41">
        <f t="shared" si="43"/>
        <v>8973.8000000000175</v>
      </c>
      <c r="Q144" s="36">
        <f t="shared" si="15"/>
        <v>199476</v>
      </c>
    </row>
    <row r="145" spans="1:38" s="8" customFormat="1" ht="33.75" customHeight="1" x14ac:dyDescent="0.25">
      <c r="A145" s="89"/>
      <c r="B145" s="63">
        <v>71958000</v>
      </c>
      <c r="C145" s="47" t="s">
        <v>8</v>
      </c>
      <c r="D145" s="47"/>
      <c r="E145" s="47"/>
      <c r="F145" s="30"/>
      <c r="G145" s="64"/>
      <c r="H145" s="34"/>
      <c r="I145" s="30"/>
      <c r="J145" s="72" t="s">
        <v>68</v>
      </c>
      <c r="K145" s="52">
        <v>96</v>
      </c>
      <c r="L145" s="41">
        <v>20000</v>
      </c>
      <c r="M145" s="41">
        <v>20000</v>
      </c>
      <c r="N145" s="55"/>
      <c r="O145" s="55"/>
      <c r="P145" s="55"/>
      <c r="Q145" s="36">
        <f t="shared" si="15"/>
        <v>20000</v>
      </c>
    </row>
    <row r="146" spans="1:38" s="10" customFormat="1" ht="48" customHeight="1" x14ac:dyDescent="0.3">
      <c r="A146" s="90"/>
      <c r="B146" s="63">
        <v>71958000</v>
      </c>
      <c r="C146" s="47" t="s">
        <v>8</v>
      </c>
      <c r="D146" s="74"/>
      <c r="E146" s="47"/>
      <c r="F146" s="30"/>
      <c r="G146" s="64"/>
      <c r="H146" s="34"/>
      <c r="I146" s="30"/>
      <c r="J146" s="72" t="s">
        <v>39</v>
      </c>
      <c r="K146" s="76">
        <v>20</v>
      </c>
      <c r="L146" s="41">
        <v>179476</v>
      </c>
      <c r="M146" s="41"/>
      <c r="N146" s="55"/>
      <c r="O146" s="41">
        <f>L146*0.95</f>
        <v>170502.19999999998</v>
      </c>
      <c r="P146" s="36">
        <f>L146-O146</f>
        <v>8973.8000000000175</v>
      </c>
      <c r="Q146" s="36">
        <f t="shared" si="15"/>
        <v>179476</v>
      </c>
      <c r="R146" s="8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7"/>
      <c r="AJ146" s="9"/>
      <c r="AK146" s="9"/>
      <c r="AL146" s="9"/>
    </row>
    <row r="147" spans="1:38" s="8" customFormat="1" ht="15.75" x14ac:dyDescent="0.25">
      <c r="A147" s="88">
        <v>24</v>
      </c>
      <c r="B147" s="63">
        <v>71958000</v>
      </c>
      <c r="C147" s="47" t="s">
        <v>8</v>
      </c>
      <c r="D147" s="74" t="s">
        <v>8</v>
      </c>
      <c r="E147" s="47" t="s">
        <v>37</v>
      </c>
      <c r="F147" s="30">
        <v>35</v>
      </c>
      <c r="G147" s="64" t="s">
        <v>26</v>
      </c>
      <c r="H147" s="34">
        <v>3749.7</v>
      </c>
      <c r="I147" s="30">
        <v>151</v>
      </c>
      <c r="J147" s="74" t="s">
        <v>38</v>
      </c>
      <c r="K147" s="76" t="s">
        <v>2</v>
      </c>
      <c r="L147" s="41">
        <f>L148+L149</f>
        <v>137754</v>
      </c>
      <c r="M147" s="41">
        <f t="shared" ref="M147:P147" si="44">M148+M149</f>
        <v>20000</v>
      </c>
      <c r="N147" s="41">
        <f t="shared" si="44"/>
        <v>0</v>
      </c>
      <c r="O147" s="41">
        <f t="shared" si="44"/>
        <v>111866.29999999999</v>
      </c>
      <c r="P147" s="41">
        <f t="shared" si="44"/>
        <v>5887.7000000000116</v>
      </c>
      <c r="Q147" s="36">
        <f t="shared" si="15"/>
        <v>137754</v>
      </c>
    </row>
    <row r="148" spans="1:38" s="8" customFormat="1" ht="33.75" customHeight="1" x14ac:dyDescent="0.25">
      <c r="A148" s="89"/>
      <c r="B148" s="63">
        <v>71958000</v>
      </c>
      <c r="C148" s="47" t="s">
        <v>8</v>
      </c>
      <c r="D148" s="47"/>
      <c r="E148" s="47"/>
      <c r="F148" s="30"/>
      <c r="G148" s="64"/>
      <c r="H148" s="34"/>
      <c r="I148" s="30"/>
      <c r="J148" s="72" t="s">
        <v>68</v>
      </c>
      <c r="K148" s="52">
        <v>96</v>
      </c>
      <c r="L148" s="41">
        <v>20000</v>
      </c>
      <c r="M148" s="41">
        <v>20000</v>
      </c>
      <c r="N148" s="55"/>
      <c r="O148" s="55"/>
      <c r="P148" s="55"/>
      <c r="Q148" s="36">
        <f t="shared" si="15"/>
        <v>20000</v>
      </c>
    </row>
    <row r="149" spans="1:38" s="8" customFormat="1" ht="48" customHeight="1" x14ac:dyDescent="0.25">
      <c r="A149" s="90"/>
      <c r="B149" s="63">
        <v>71958000</v>
      </c>
      <c r="C149" s="47" t="s">
        <v>8</v>
      </c>
      <c r="D149" s="74"/>
      <c r="E149" s="47"/>
      <c r="F149" s="30"/>
      <c r="G149" s="64"/>
      <c r="H149" s="34"/>
      <c r="I149" s="30"/>
      <c r="J149" s="72" t="s">
        <v>39</v>
      </c>
      <c r="K149" s="62">
        <v>20</v>
      </c>
      <c r="L149" s="41">
        <v>117754</v>
      </c>
      <c r="M149" s="41"/>
      <c r="N149" s="41"/>
      <c r="O149" s="41">
        <f>L149*0.95</f>
        <v>111866.29999999999</v>
      </c>
      <c r="P149" s="36">
        <f>L149-O149</f>
        <v>5887.7000000000116</v>
      </c>
      <c r="Q149" s="36">
        <f t="shared" si="15"/>
        <v>117754</v>
      </c>
    </row>
    <row r="150" spans="1:38" s="10" customFormat="1" ht="18.75" x14ac:dyDescent="0.3">
      <c r="A150" s="88">
        <v>25</v>
      </c>
      <c r="B150" s="63">
        <v>71958000</v>
      </c>
      <c r="C150" s="47" t="s">
        <v>8</v>
      </c>
      <c r="D150" s="46" t="s">
        <v>8</v>
      </c>
      <c r="E150" s="47" t="s">
        <v>13</v>
      </c>
      <c r="F150" s="60">
        <v>19</v>
      </c>
      <c r="G150" s="33" t="s">
        <v>26</v>
      </c>
      <c r="H150" s="59">
        <v>4761.5</v>
      </c>
      <c r="I150" s="60">
        <v>269</v>
      </c>
      <c r="J150" s="73" t="s">
        <v>38</v>
      </c>
      <c r="K150" s="57" t="s">
        <v>2</v>
      </c>
      <c r="L150" s="41">
        <f>L151+L152</f>
        <v>305929</v>
      </c>
      <c r="M150" s="41">
        <f t="shared" ref="M150:P150" si="45">M151+M152</f>
        <v>20000</v>
      </c>
      <c r="N150" s="41">
        <f t="shared" si="45"/>
        <v>0</v>
      </c>
      <c r="O150" s="41">
        <f t="shared" si="45"/>
        <v>271632.55</v>
      </c>
      <c r="P150" s="41">
        <f t="shared" si="45"/>
        <v>14296.450000000012</v>
      </c>
      <c r="Q150" s="36">
        <f t="shared" si="15"/>
        <v>305929</v>
      </c>
      <c r="R150" s="8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7"/>
      <c r="AJ150" s="9"/>
      <c r="AK150" s="9"/>
      <c r="AL150" s="9"/>
    </row>
    <row r="151" spans="1:38" s="8" customFormat="1" ht="33.75" customHeight="1" x14ac:dyDescent="0.25">
      <c r="A151" s="89"/>
      <c r="B151" s="63">
        <v>71958000</v>
      </c>
      <c r="C151" s="47" t="s">
        <v>8</v>
      </c>
      <c r="D151" s="47"/>
      <c r="E151" s="47"/>
      <c r="F151" s="30"/>
      <c r="G151" s="64"/>
      <c r="H151" s="34"/>
      <c r="I151" s="30"/>
      <c r="J151" s="72" t="s">
        <v>68</v>
      </c>
      <c r="K151" s="52">
        <v>96</v>
      </c>
      <c r="L151" s="41">
        <v>20000</v>
      </c>
      <c r="M151" s="41">
        <v>20000</v>
      </c>
      <c r="N151" s="55"/>
      <c r="O151" s="55"/>
      <c r="P151" s="55"/>
      <c r="Q151" s="36">
        <f t="shared" si="15"/>
        <v>20000</v>
      </c>
    </row>
    <row r="152" spans="1:38" s="8" customFormat="1" ht="48" customHeight="1" x14ac:dyDescent="0.25">
      <c r="A152" s="90"/>
      <c r="B152" s="63">
        <v>71958000</v>
      </c>
      <c r="C152" s="47" t="s">
        <v>8</v>
      </c>
      <c r="D152" s="46"/>
      <c r="E152" s="47"/>
      <c r="F152" s="60"/>
      <c r="G152" s="33"/>
      <c r="H152" s="59"/>
      <c r="I152" s="60"/>
      <c r="J152" s="72" t="s">
        <v>39</v>
      </c>
      <c r="K152" s="58">
        <v>20</v>
      </c>
      <c r="L152" s="41">
        <v>285929</v>
      </c>
      <c r="M152" s="41"/>
      <c r="N152" s="32"/>
      <c r="O152" s="41">
        <f>L152*0.95</f>
        <v>271632.55</v>
      </c>
      <c r="P152" s="36">
        <f>L152-O152</f>
        <v>14296.450000000012</v>
      </c>
      <c r="Q152" s="36">
        <f t="shared" si="15"/>
        <v>285929</v>
      </c>
    </row>
    <row r="153" spans="1:38" s="12" customFormat="1" ht="18.75" x14ac:dyDescent="0.3">
      <c r="A153" s="88">
        <v>26</v>
      </c>
      <c r="B153" s="63">
        <v>71958000</v>
      </c>
      <c r="C153" s="47" t="s">
        <v>8</v>
      </c>
      <c r="D153" s="72" t="s">
        <v>8</v>
      </c>
      <c r="E153" s="72" t="s">
        <v>11</v>
      </c>
      <c r="F153" s="48">
        <v>44</v>
      </c>
      <c r="G153" s="49" t="s">
        <v>26</v>
      </c>
      <c r="H153" s="50">
        <v>3253.6</v>
      </c>
      <c r="I153" s="30">
        <v>171</v>
      </c>
      <c r="J153" s="72" t="s">
        <v>38</v>
      </c>
      <c r="K153" s="51" t="s">
        <v>2</v>
      </c>
      <c r="L153" s="41">
        <f>L154+L155</f>
        <v>496784</v>
      </c>
      <c r="M153" s="41">
        <f t="shared" ref="M153:P153" si="46">M154+M155</f>
        <v>20000</v>
      </c>
      <c r="N153" s="41">
        <f t="shared" si="46"/>
        <v>0</v>
      </c>
      <c r="O153" s="41">
        <f t="shared" si="46"/>
        <v>452944.8</v>
      </c>
      <c r="P153" s="41">
        <f t="shared" si="46"/>
        <v>23839.200000000012</v>
      </c>
      <c r="Q153" s="36">
        <f t="shared" si="15"/>
        <v>496784</v>
      </c>
      <c r="R153" s="14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7"/>
      <c r="AJ153" s="11"/>
      <c r="AK153" s="11"/>
      <c r="AL153" s="11"/>
    </row>
    <row r="154" spans="1:38" s="8" customFormat="1" ht="33.75" customHeight="1" x14ac:dyDescent="0.25">
      <c r="A154" s="89"/>
      <c r="B154" s="63">
        <v>71958000</v>
      </c>
      <c r="C154" s="47" t="s">
        <v>8</v>
      </c>
      <c r="D154" s="47"/>
      <c r="E154" s="47"/>
      <c r="F154" s="30"/>
      <c r="G154" s="64"/>
      <c r="H154" s="34"/>
      <c r="I154" s="30"/>
      <c r="J154" s="72" t="s">
        <v>68</v>
      </c>
      <c r="K154" s="52">
        <v>96</v>
      </c>
      <c r="L154" s="41">
        <v>20000</v>
      </c>
      <c r="M154" s="41">
        <v>20000</v>
      </c>
      <c r="N154" s="55"/>
      <c r="O154" s="55"/>
      <c r="P154" s="55"/>
      <c r="Q154" s="36">
        <f t="shared" si="15"/>
        <v>20000</v>
      </c>
    </row>
    <row r="155" spans="1:38" s="12" customFormat="1" ht="48" customHeight="1" x14ac:dyDescent="0.3">
      <c r="A155" s="90"/>
      <c r="B155" s="63">
        <v>71958000</v>
      </c>
      <c r="C155" s="47" t="s">
        <v>8</v>
      </c>
      <c r="D155" s="74"/>
      <c r="E155" s="47"/>
      <c r="F155" s="30"/>
      <c r="G155" s="64"/>
      <c r="H155" s="34"/>
      <c r="I155" s="30"/>
      <c r="J155" s="72" t="s">
        <v>39</v>
      </c>
      <c r="K155" s="76">
        <v>20</v>
      </c>
      <c r="L155" s="40">
        <v>476784</v>
      </c>
      <c r="M155" s="41"/>
      <c r="N155" s="41"/>
      <c r="O155" s="41">
        <f>L155*0.95</f>
        <v>452944.8</v>
      </c>
      <c r="P155" s="36">
        <f>L155-O155</f>
        <v>23839.200000000012</v>
      </c>
      <c r="Q155" s="36">
        <f t="shared" si="15"/>
        <v>476784</v>
      </c>
      <c r="R155" s="14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7"/>
      <c r="AJ155" s="11"/>
      <c r="AK155" s="11"/>
      <c r="AL155" s="11"/>
    </row>
    <row r="156" spans="1:38" s="12" customFormat="1" ht="18.75" x14ac:dyDescent="0.3">
      <c r="A156" s="88">
        <v>27</v>
      </c>
      <c r="B156" s="63">
        <v>71958000</v>
      </c>
      <c r="C156" s="47" t="s">
        <v>8</v>
      </c>
      <c r="D156" s="47" t="s">
        <v>8</v>
      </c>
      <c r="E156" s="47" t="s">
        <v>11</v>
      </c>
      <c r="F156" s="30">
        <v>84</v>
      </c>
      <c r="G156" s="64" t="s">
        <v>26</v>
      </c>
      <c r="H156" s="34">
        <v>6600.8</v>
      </c>
      <c r="I156" s="30">
        <v>337</v>
      </c>
      <c r="J156" s="74" t="s">
        <v>38</v>
      </c>
      <c r="K156" s="33" t="s">
        <v>2</v>
      </c>
      <c r="L156" s="41">
        <f>L157+L158</f>
        <v>765930</v>
      </c>
      <c r="M156" s="41">
        <f t="shared" ref="M156:P156" si="47">M157+M158</f>
        <v>20000</v>
      </c>
      <c r="N156" s="41">
        <f t="shared" si="47"/>
        <v>0</v>
      </c>
      <c r="O156" s="41">
        <f t="shared" si="47"/>
        <v>708633.5</v>
      </c>
      <c r="P156" s="41">
        <f t="shared" si="47"/>
        <v>37296.5</v>
      </c>
      <c r="Q156" s="36">
        <f t="shared" si="15"/>
        <v>765930</v>
      </c>
      <c r="R156" s="14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7"/>
      <c r="AJ156" s="11"/>
      <c r="AK156" s="11"/>
      <c r="AL156" s="11"/>
    </row>
    <row r="157" spans="1:38" s="8" customFormat="1" ht="33.75" customHeight="1" x14ac:dyDescent="0.25">
      <c r="A157" s="89"/>
      <c r="B157" s="63">
        <v>71958000</v>
      </c>
      <c r="C157" s="47" t="s">
        <v>8</v>
      </c>
      <c r="D157" s="47"/>
      <c r="E157" s="47"/>
      <c r="F157" s="30"/>
      <c r="G157" s="64"/>
      <c r="H157" s="34"/>
      <c r="I157" s="30"/>
      <c r="J157" s="72" t="s">
        <v>68</v>
      </c>
      <c r="K157" s="52">
        <v>96</v>
      </c>
      <c r="L157" s="41">
        <v>20000</v>
      </c>
      <c r="M157" s="41">
        <v>20000</v>
      </c>
      <c r="N157" s="55"/>
      <c r="O157" s="55"/>
      <c r="P157" s="55"/>
      <c r="Q157" s="36">
        <f t="shared" si="15"/>
        <v>20000</v>
      </c>
    </row>
    <row r="158" spans="1:38" s="12" customFormat="1" ht="48" customHeight="1" x14ac:dyDescent="0.3">
      <c r="A158" s="90"/>
      <c r="B158" s="63">
        <v>71958000</v>
      </c>
      <c r="C158" s="47" t="s">
        <v>8</v>
      </c>
      <c r="D158" s="47"/>
      <c r="E158" s="47"/>
      <c r="F158" s="30"/>
      <c r="G158" s="64"/>
      <c r="H158" s="34"/>
      <c r="I158" s="30"/>
      <c r="J158" s="72" t="s">
        <v>39</v>
      </c>
      <c r="K158" s="33">
        <v>20</v>
      </c>
      <c r="L158" s="41">
        <v>745930</v>
      </c>
      <c r="M158" s="41"/>
      <c r="N158" s="41"/>
      <c r="O158" s="41">
        <f>L158*0.95</f>
        <v>708633.5</v>
      </c>
      <c r="P158" s="36">
        <f>L158-O158</f>
        <v>37296.5</v>
      </c>
      <c r="Q158" s="36">
        <f t="shared" si="15"/>
        <v>745930</v>
      </c>
      <c r="R158" s="14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7"/>
      <c r="AJ158" s="11"/>
      <c r="AK158" s="11"/>
      <c r="AL158" s="11"/>
    </row>
    <row r="159" spans="1:38" s="12" customFormat="1" ht="18.75" x14ac:dyDescent="0.3">
      <c r="A159" s="88">
        <v>28</v>
      </c>
      <c r="B159" s="63">
        <v>71958000</v>
      </c>
      <c r="C159" s="47" t="s">
        <v>8</v>
      </c>
      <c r="D159" s="47" t="s">
        <v>8</v>
      </c>
      <c r="E159" s="47" t="s">
        <v>11</v>
      </c>
      <c r="F159" s="30" t="s">
        <v>64</v>
      </c>
      <c r="G159" s="64" t="s">
        <v>26</v>
      </c>
      <c r="H159" s="34">
        <v>3272.9</v>
      </c>
      <c r="I159" s="30">
        <v>150</v>
      </c>
      <c r="J159" s="74" t="s">
        <v>38</v>
      </c>
      <c r="K159" s="33" t="s">
        <v>2</v>
      </c>
      <c r="L159" s="41">
        <f>L160+L161</f>
        <v>507509</v>
      </c>
      <c r="M159" s="41">
        <f t="shared" ref="M159:P159" si="48">M160+M161</f>
        <v>20000</v>
      </c>
      <c r="N159" s="41">
        <f t="shared" si="48"/>
        <v>0</v>
      </c>
      <c r="O159" s="41">
        <f t="shared" si="48"/>
        <v>463133.55</v>
      </c>
      <c r="P159" s="41">
        <f t="shared" si="48"/>
        <v>24375.450000000012</v>
      </c>
      <c r="Q159" s="36">
        <f t="shared" si="15"/>
        <v>507509</v>
      </c>
      <c r="R159" s="14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7"/>
      <c r="AJ159" s="11"/>
      <c r="AK159" s="11"/>
      <c r="AL159" s="11"/>
    </row>
    <row r="160" spans="1:38" s="8" customFormat="1" ht="33.75" customHeight="1" x14ac:dyDescent="0.25">
      <c r="A160" s="89"/>
      <c r="B160" s="63">
        <v>71958000</v>
      </c>
      <c r="C160" s="47" t="s">
        <v>8</v>
      </c>
      <c r="D160" s="47"/>
      <c r="E160" s="47"/>
      <c r="F160" s="30"/>
      <c r="G160" s="64"/>
      <c r="H160" s="34"/>
      <c r="I160" s="30"/>
      <c r="J160" s="72" t="s">
        <v>68</v>
      </c>
      <c r="K160" s="52">
        <v>96</v>
      </c>
      <c r="L160" s="41">
        <v>20000</v>
      </c>
      <c r="M160" s="41">
        <v>20000</v>
      </c>
      <c r="N160" s="55"/>
      <c r="O160" s="55"/>
      <c r="P160" s="55"/>
      <c r="Q160" s="36">
        <f t="shared" si="15"/>
        <v>20000</v>
      </c>
    </row>
    <row r="161" spans="1:38" s="12" customFormat="1" ht="48" customHeight="1" x14ac:dyDescent="0.3">
      <c r="A161" s="90"/>
      <c r="B161" s="63">
        <v>71958000</v>
      </c>
      <c r="C161" s="47" t="s">
        <v>8</v>
      </c>
      <c r="D161" s="47"/>
      <c r="E161" s="47"/>
      <c r="F161" s="30"/>
      <c r="G161" s="64"/>
      <c r="H161" s="34"/>
      <c r="I161" s="30"/>
      <c r="J161" s="72" t="s">
        <v>39</v>
      </c>
      <c r="K161" s="33">
        <v>20</v>
      </c>
      <c r="L161" s="41">
        <v>487509</v>
      </c>
      <c r="M161" s="54"/>
      <c r="N161" s="54"/>
      <c r="O161" s="41">
        <f>L161*0.95</f>
        <v>463133.55</v>
      </c>
      <c r="P161" s="36">
        <f>L161-O161</f>
        <v>24375.450000000012</v>
      </c>
      <c r="Q161" s="36">
        <f t="shared" si="15"/>
        <v>487509</v>
      </c>
      <c r="R161" s="14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7"/>
      <c r="AJ161" s="11"/>
      <c r="AK161" s="11"/>
      <c r="AL161" s="11"/>
    </row>
    <row r="162" spans="1:38" s="12" customFormat="1" ht="18.75" x14ac:dyDescent="0.3">
      <c r="A162" s="88">
        <v>29</v>
      </c>
      <c r="B162" s="63">
        <v>71958000</v>
      </c>
      <c r="C162" s="47" t="s">
        <v>8</v>
      </c>
      <c r="D162" s="74" t="s">
        <v>8</v>
      </c>
      <c r="E162" s="47" t="s">
        <v>11</v>
      </c>
      <c r="F162" s="30">
        <v>93</v>
      </c>
      <c r="G162" s="64" t="s">
        <v>26</v>
      </c>
      <c r="H162" s="34">
        <v>1254.2</v>
      </c>
      <c r="I162" s="30">
        <v>45</v>
      </c>
      <c r="J162" s="74" t="s">
        <v>38</v>
      </c>
      <c r="K162" s="33" t="s">
        <v>2</v>
      </c>
      <c r="L162" s="41">
        <f>L163+L164</f>
        <v>424502</v>
      </c>
      <c r="M162" s="41">
        <f t="shared" ref="M162:P162" si="49">M163+M164</f>
        <v>20000</v>
      </c>
      <c r="N162" s="41">
        <f t="shared" si="49"/>
        <v>0</v>
      </c>
      <c r="O162" s="41">
        <f t="shared" si="49"/>
        <v>384276.89999999997</v>
      </c>
      <c r="P162" s="41">
        <f t="shared" si="49"/>
        <v>20225.100000000035</v>
      </c>
      <c r="Q162" s="36">
        <f t="shared" si="15"/>
        <v>424502</v>
      </c>
      <c r="R162" s="14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7"/>
      <c r="AJ162" s="11"/>
      <c r="AK162" s="11"/>
      <c r="AL162" s="11"/>
    </row>
    <row r="163" spans="1:38" s="8" customFormat="1" ht="33.75" customHeight="1" x14ac:dyDescent="0.25">
      <c r="A163" s="89"/>
      <c r="B163" s="63">
        <v>71958000</v>
      </c>
      <c r="C163" s="47" t="s">
        <v>8</v>
      </c>
      <c r="D163" s="47"/>
      <c r="E163" s="47"/>
      <c r="F163" s="30"/>
      <c r="G163" s="64"/>
      <c r="H163" s="34"/>
      <c r="I163" s="30"/>
      <c r="J163" s="72" t="s">
        <v>68</v>
      </c>
      <c r="K163" s="52">
        <v>96</v>
      </c>
      <c r="L163" s="41">
        <v>20000</v>
      </c>
      <c r="M163" s="41">
        <v>20000</v>
      </c>
      <c r="N163" s="55"/>
      <c r="O163" s="55"/>
      <c r="P163" s="55"/>
      <c r="Q163" s="36">
        <f t="shared" si="15"/>
        <v>20000</v>
      </c>
    </row>
    <row r="164" spans="1:38" s="12" customFormat="1" ht="48" customHeight="1" x14ac:dyDescent="0.3">
      <c r="A164" s="90"/>
      <c r="B164" s="63">
        <v>71958000</v>
      </c>
      <c r="C164" s="47" t="s">
        <v>8</v>
      </c>
      <c r="D164" s="74"/>
      <c r="E164" s="47"/>
      <c r="F164" s="30"/>
      <c r="G164" s="64"/>
      <c r="H164" s="34"/>
      <c r="I164" s="30"/>
      <c r="J164" s="72" t="s">
        <v>39</v>
      </c>
      <c r="K164" s="33">
        <v>20</v>
      </c>
      <c r="L164" s="41">
        <v>404502</v>
      </c>
      <c r="M164" s="32"/>
      <c r="N164" s="55"/>
      <c r="O164" s="41">
        <f>L164*0.95</f>
        <v>384276.89999999997</v>
      </c>
      <c r="P164" s="36">
        <f>L164-O164</f>
        <v>20225.100000000035</v>
      </c>
      <c r="Q164" s="36">
        <f t="shared" si="15"/>
        <v>404502</v>
      </c>
      <c r="R164" s="14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7"/>
      <c r="AJ164" s="11"/>
      <c r="AK164" s="11"/>
      <c r="AL164" s="11"/>
    </row>
    <row r="165" spans="1:38" s="12" customFormat="1" ht="18.75" x14ac:dyDescent="0.3">
      <c r="A165" s="88">
        <v>30</v>
      </c>
      <c r="B165" s="63">
        <v>71958000</v>
      </c>
      <c r="C165" s="47" t="s">
        <v>8</v>
      </c>
      <c r="D165" s="74" t="s">
        <v>8</v>
      </c>
      <c r="E165" s="47" t="s">
        <v>10</v>
      </c>
      <c r="F165" s="30">
        <v>1</v>
      </c>
      <c r="G165" s="64" t="s">
        <v>26</v>
      </c>
      <c r="H165" s="34">
        <v>8340.7000000000007</v>
      </c>
      <c r="I165" s="30">
        <v>494</v>
      </c>
      <c r="J165" s="74" t="s">
        <v>38</v>
      </c>
      <c r="K165" s="33" t="s">
        <v>2</v>
      </c>
      <c r="L165" s="41">
        <f>L166+L167</f>
        <v>445893</v>
      </c>
      <c r="M165" s="41">
        <f t="shared" ref="M165:P165" si="50">M166+M167</f>
        <v>20000</v>
      </c>
      <c r="N165" s="41">
        <f t="shared" si="50"/>
        <v>0</v>
      </c>
      <c r="O165" s="41">
        <f t="shared" si="50"/>
        <v>404598.35</v>
      </c>
      <c r="P165" s="41">
        <f t="shared" si="50"/>
        <v>21294.650000000023</v>
      </c>
      <c r="Q165" s="36">
        <f t="shared" si="15"/>
        <v>445893</v>
      </c>
      <c r="R165" s="14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7"/>
      <c r="AJ165" s="11"/>
      <c r="AK165" s="11"/>
      <c r="AL165" s="11"/>
    </row>
    <row r="166" spans="1:38" s="8" customFormat="1" ht="33.75" customHeight="1" x14ac:dyDescent="0.25">
      <c r="A166" s="89"/>
      <c r="B166" s="63">
        <v>71958000</v>
      </c>
      <c r="C166" s="47" t="s">
        <v>8</v>
      </c>
      <c r="D166" s="47"/>
      <c r="E166" s="47"/>
      <c r="F166" s="30"/>
      <c r="G166" s="64"/>
      <c r="H166" s="34"/>
      <c r="I166" s="30"/>
      <c r="J166" s="72" t="s">
        <v>68</v>
      </c>
      <c r="K166" s="52">
        <v>96</v>
      </c>
      <c r="L166" s="41">
        <v>20000</v>
      </c>
      <c r="M166" s="41">
        <v>20000</v>
      </c>
      <c r="N166" s="55"/>
      <c r="O166" s="55"/>
      <c r="P166" s="55"/>
      <c r="Q166" s="36">
        <f t="shared" si="15"/>
        <v>20000</v>
      </c>
    </row>
    <row r="167" spans="1:38" s="12" customFormat="1" ht="48" customHeight="1" x14ac:dyDescent="0.3">
      <c r="A167" s="90"/>
      <c r="B167" s="63">
        <v>71958000</v>
      </c>
      <c r="C167" s="47" t="s">
        <v>8</v>
      </c>
      <c r="D167" s="74"/>
      <c r="E167" s="47"/>
      <c r="F167" s="30"/>
      <c r="G167" s="64"/>
      <c r="H167" s="34"/>
      <c r="I167" s="30"/>
      <c r="J167" s="72" t="s">
        <v>39</v>
      </c>
      <c r="K167" s="76">
        <v>20</v>
      </c>
      <c r="L167" s="41">
        <v>425893</v>
      </c>
      <c r="M167" s="41"/>
      <c r="N167" s="41"/>
      <c r="O167" s="41">
        <f>L167*0.95</f>
        <v>404598.35</v>
      </c>
      <c r="P167" s="36">
        <f>L167-O167</f>
        <v>21294.650000000023</v>
      </c>
      <c r="Q167" s="36">
        <f t="shared" si="15"/>
        <v>425893</v>
      </c>
      <c r="R167" s="14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7"/>
      <c r="AJ167" s="11"/>
      <c r="AK167" s="11"/>
      <c r="AL167" s="11"/>
    </row>
    <row r="168" spans="1:38" s="12" customFormat="1" ht="18.75" x14ac:dyDescent="0.3">
      <c r="A168" s="88">
        <v>31</v>
      </c>
      <c r="B168" s="63">
        <v>71958000</v>
      </c>
      <c r="C168" s="47" t="s">
        <v>8</v>
      </c>
      <c r="D168" s="47" t="s">
        <v>8</v>
      </c>
      <c r="E168" s="47" t="s">
        <v>0</v>
      </c>
      <c r="F168" s="30">
        <v>67</v>
      </c>
      <c r="G168" s="64" t="s">
        <v>26</v>
      </c>
      <c r="H168" s="34">
        <v>3287.1</v>
      </c>
      <c r="I168" s="30">
        <v>156</v>
      </c>
      <c r="J168" s="72" t="s">
        <v>38</v>
      </c>
      <c r="K168" s="51" t="s">
        <v>2</v>
      </c>
      <c r="L168" s="41">
        <f>L169+L170</f>
        <v>218966</v>
      </c>
      <c r="M168" s="41">
        <f t="shared" ref="M168:P168" si="51">M169+M170</f>
        <v>20000</v>
      </c>
      <c r="N168" s="41">
        <f t="shared" si="51"/>
        <v>0</v>
      </c>
      <c r="O168" s="41">
        <f t="shared" si="51"/>
        <v>189017.69999999998</v>
      </c>
      <c r="P168" s="41">
        <f t="shared" si="51"/>
        <v>9948.3000000000175</v>
      </c>
      <c r="Q168" s="36">
        <f t="shared" si="15"/>
        <v>218966</v>
      </c>
      <c r="R168" s="14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7"/>
      <c r="AJ168" s="11"/>
      <c r="AK168" s="11"/>
      <c r="AL168" s="11"/>
    </row>
    <row r="169" spans="1:38" s="8" customFormat="1" ht="33.75" customHeight="1" x14ac:dyDescent="0.25">
      <c r="A169" s="89"/>
      <c r="B169" s="63">
        <v>71958000</v>
      </c>
      <c r="C169" s="47" t="s">
        <v>8</v>
      </c>
      <c r="D169" s="47"/>
      <c r="E169" s="47"/>
      <c r="F169" s="30"/>
      <c r="G169" s="64"/>
      <c r="H169" s="34"/>
      <c r="I169" s="30"/>
      <c r="J169" s="72" t="s">
        <v>68</v>
      </c>
      <c r="K169" s="52">
        <v>96</v>
      </c>
      <c r="L169" s="41">
        <v>20000</v>
      </c>
      <c r="M169" s="41">
        <v>20000</v>
      </c>
      <c r="N169" s="55"/>
      <c r="O169" s="55"/>
      <c r="P169" s="55"/>
      <c r="Q169" s="36">
        <f t="shared" si="15"/>
        <v>20000</v>
      </c>
    </row>
    <row r="170" spans="1:38" s="12" customFormat="1" ht="48" customHeight="1" x14ac:dyDescent="0.3">
      <c r="A170" s="90"/>
      <c r="B170" s="63">
        <v>71958000</v>
      </c>
      <c r="C170" s="47" t="s">
        <v>8</v>
      </c>
      <c r="D170" s="47"/>
      <c r="E170" s="47"/>
      <c r="F170" s="30"/>
      <c r="G170" s="64"/>
      <c r="H170" s="34"/>
      <c r="I170" s="30"/>
      <c r="J170" s="72" t="s">
        <v>39</v>
      </c>
      <c r="K170" s="76">
        <v>20</v>
      </c>
      <c r="L170" s="41">
        <v>198966</v>
      </c>
      <c r="M170" s="41"/>
      <c r="N170" s="41"/>
      <c r="O170" s="41">
        <f>L170*0.95</f>
        <v>189017.69999999998</v>
      </c>
      <c r="P170" s="36">
        <f>L170-O170</f>
        <v>9948.3000000000175</v>
      </c>
      <c r="Q170" s="36">
        <f t="shared" si="15"/>
        <v>198966</v>
      </c>
      <c r="R170" s="14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7"/>
      <c r="AJ170" s="11"/>
      <c r="AK170" s="11"/>
      <c r="AL170" s="11"/>
    </row>
    <row r="171" spans="1:38" s="12" customFormat="1" ht="18.75" x14ac:dyDescent="0.3">
      <c r="A171" s="88">
        <v>32</v>
      </c>
      <c r="B171" s="63">
        <v>71958000</v>
      </c>
      <c r="C171" s="47" t="s">
        <v>8</v>
      </c>
      <c r="D171" s="47" t="s">
        <v>8</v>
      </c>
      <c r="E171" s="47" t="s">
        <v>65</v>
      </c>
      <c r="F171" s="30">
        <v>62</v>
      </c>
      <c r="G171" s="64" t="s">
        <v>26</v>
      </c>
      <c r="H171" s="34">
        <v>653.70000000000005</v>
      </c>
      <c r="I171" s="30">
        <v>35</v>
      </c>
      <c r="J171" s="42" t="s">
        <v>38</v>
      </c>
      <c r="K171" s="62" t="s">
        <v>2</v>
      </c>
      <c r="L171" s="41">
        <f>L172+L173</f>
        <v>176663</v>
      </c>
      <c r="M171" s="41">
        <f t="shared" ref="M171:P171" si="52">M172+M173</f>
        <v>20000</v>
      </c>
      <c r="N171" s="41">
        <f t="shared" si="52"/>
        <v>0</v>
      </c>
      <c r="O171" s="41">
        <f t="shared" si="52"/>
        <v>148829.85</v>
      </c>
      <c r="P171" s="41">
        <f t="shared" si="52"/>
        <v>7833.1499999999942</v>
      </c>
      <c r="Q171" s="36">
        <f t="shared" si="15"/>
        <v>176663</v>
      </c>
      <c r="R171" s="14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7"/>
      <c r="AJ171" s="11"/>
      <c r="AK171" s="11"/>
      <c r="AL171" s="11"/>
    </row>
    <row r="172" spans="1:38" s="8" customFormat="1" ht="33.75" customHeight="1" x14ac:dyDescent="0.25">
      <c r="A172" s="89"/>
      <c r="B172" s="63">
        <v>71958000</v>
      </c>
      <c r="C172" s="47" t="s">
        <v>8</v>
      </c>
      <c r="D172" s="47"/>
      <c r="E172" s="47"/>
      <c r="F172" s="30"/>
      <c r="G172" s="64"/>
      <c r="H172" s="34"/>
      <c r="I172" s="30"/>
      <c r="J172" s="72" t="s">
        <v>68</v>
      </c>
      <c r="K172" s="52">
        <v>96</v>
      </c>
      <c r="L172" s="41">
        <v>20000</v>
      </c>
      <c r="M172" s="41">
        <v>20000</v>
      </c>
      <c r="N172" s="55"/>
      <c r="O172" s="55"/>
      <c r="P172" s="55"/>
      <c r="Q172" s="36">
        <f t="shared" si="15"/>
        <v>20000</v>
      </c>
    </row>
    <row r="173" spans="1:38" s="12" customFormat="1" ht="48" customHeight="1" x14ac:dyDescent="0.3">
      <c r="A173" s="90"/>
      <c r="B173" s="63">
        <v>71958000</v>
      </c>
      <c r="C173" s="47" t="s">
        <v>8</v>
      </c>
      <c r="D173" s="47"/>
      <c r="E173" s="47"/>
      <c r="F173" s="30"/>
      <c r="G173" s="64"/>
      <c r="H173" s="34"/>
      <c r="I173" s="30"/>
      <c r="J173" s="72" t="s">
        <v>39</v>
      </c>
      <c r="K173" s="51">
        <v>20</v>
      </c>
      <c r="L173" s="41">
        <v>156663</v>
      </c>
      <c r="M173" s="41"/>
      <c r="N173" s="41"/>
      <c r="O173" s="41">
        <f>L173*0.95</f>
        <v>148829.85</v>
      </c>
      <c r="P173" s="36">
        <f>L173-O173</f>
        <v>7833.1499999999942</v>
      </c>
      <c r="Q173" s="36">
        <f t="shared" si="15"/>
        <v>156663</v>
      </c>
      <c r="R173" s="14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7"/>
      <c r="AJ173" s="11"/>
      <c r="AK173" s="11"/>
      <c r="AL173" s="11"/>
    </row>
  </sheetData>
  <mergeCells count="41">
    <mergeCell ref="A135:A137"/>
    <mergeCell ref="A138:A140"/>
    <mergeCell ref="A141:A143"/>
    <mergeCell ref="A144:A146"/>
    <mergeCell ref="A147:A149"/>
    <mergeCell ref="A150:A152"/>
    <mergeCell ref="A153:A155"/>
    <mergeCell ref="A156:A158"/>
    <mergeCell ref="A159:A161"/>
    <mergeCell ref="A120:A128"/>
    <mergeCell ref="O7:O9"/>
    <mergeCell ref="A6:A10"/>
    <mergeCell ref="A1:Q2"/>
    <mergeCell ref="A3:Q3"/>
    <mergeCell ref="A4:Q4"/>
    <mergeCell ref="M6:Q6"/>
    <mergeCell ref="D7:D10"/>
    <mergeCell ref="E7:E10"/>
    <mergeCell ref="F7:F10"/>
    <mergeCell ref="D6:G6"/>
    <mergeCell ref="M7:M9"/>
    <mergeCell ref="N7:N9"/>
    <mergeCell ref="P7:P9"/>
    <mergeCell ref="Q7:Q9"/>
    <mergeCell ref="I6:I10"/>
    <mergeCell ref="J6:K9"/>
    <mergeCell ref="L6:L9"/>
    <mergeCell ref="H6:H10"/>
    <mergeCell ref="G7:G10"/>
    <mergeCell ref="B6:B10"/>
    <mergeCell ref="C6:C10"/>
    <mergeCell ref="A101:A110"/>
    <mergeCell ref="A12:E12"/>
    <mergeCell ref="B13:I13"/>
    <mergeCell ref="A111:A119"/>
    <mergeCell ref="A162:A164"/>
    <mergeCell ref="A165:A167"/>
    <mergeCell ref="A168:A170"/>
    <mergeCell ref="A171:A173"/>
    <mergeCell ref="A129:A131"/>
    <mergeCell ref="A132:A134"/>
  </mergeCells>
  <printOptions horizontalCentered="1"/>
  <pageMargins left="0.78740157480314965" right="0.78740157480314965" top="1.1811023622047245" bottom="0.39370078740157483" header="0" footer="0"/>
  <pageSetup paperSize="9" scale="33" fitToHeight="0" orientation="landscape" useFirstPageNumber="1" r:id="rId1"/>
  <headerFooter differentFirst="1">
    <oddHeader>&amp;C&amp;"PT Astra Serif,обычный"&amp;12&amp;P</oddHeader>
  </headerFooter>
  <rowBreaks count="4" manualBreakCount="4">
    <brk id="24" max="16" man="1"/>
    <brk id="67" max="16" man="1"/>
    <brk id="110" max="16" man="1"/>
    <brk id="149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изменение</vt:lpstr>
      <vt:lpstr>изменение!Заголовки_для_печати</vt:lpstr>
      <vt:lpstr>изменение!Область_печати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kazimirov</dc:creator>
  <cp:lastModifiedBy>Рабченюк П.Ю</cp:lastModifiedBy>
  <cp:lastPrinted>2019-12-17T09:48:28Z</cp:lastPrinted>
  <dcterms:created xsi:type="dcterms:W3CDTF">2015-06-18T05:00:26Z</dcterms:created>
  <dcterms:modified xsi:type="dcterms:W3CDTF">2019-12-18T12:59:16Z</dcterms:modified>
</cp:coreProperties>
</file>