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-Отдел мониторинга и актуализации РП (21.08.15)\7. Краткосрочные планы\Региональные\2017-2019\Разбивка по МО для сайта в раздел капитальный ремонт 2019\"/>
    </mc:Choice>
  </mc:AlternateContent>
  <bookViews>
    <workbookView xWindow="0" yWindow="0" windowWidth="28800" windowHeight="12285"/>
  </bookViews>
  <sheets>
    <sheet name="изменение" sheetId="1" r:id="rId1"/>
  </sheets>
  <definedNames>
    <definedName name="_xlnm._FilterDatabase" localSheetId="0" hidden="1">изменение!$A$12:$AM$79</definedName>
    <definedName name="_xlnm.Print_Titles" localSheetId="0">изменение!$11:$11</definedName>
    <definedName name="_xlnm.Print_Area" localSheetId="0">изменение!$A$1:$Q$79</definedName>
  </definedNames>
  <calcPr calcId="152511"/>
</workbook>
</file>

<file path=xl/calcChain.xml><?xml version="1.0" encoding="utf-8"?>
<calcChain xmlns="http://schemas.openxmlformats.org/spreadsheetml/2006/main">
  <c r="H12" i="1" l="1"/>
  <c r="I12" i="1"/>
  <c r="L77" i="1" l="1"/>
  <c r="L74" i="1"/>
  <c r="L71" i="1"/>
  <c r="L68" i="1"/>
  <c r="L65" i="1"/>
  <c r="L62" i="1"/>
  <c r="L59" i="1"/>
  <c r="L56" i="1"/>
  <c r="L53" i="1"/>
  <c r="L50" i="1"/>
  <c r="L43" i="1"/>
  <c r="L40" i="1"/>
  <c r="L34" i="1"/>
  <c r="L27" i="1"/>
  <c r="L20" i="1"/>
  <c r="L17" i="1"/>
  <c r="L14" i="1"/>
  <c r="L12" i="1" l="1"/>
  <c r="M31" i="1"/>
  <c r="O78" i="1" l="1"/>
  <c r="P78" i="1" s="1"/>
  <c r="O75" i="1"/>
  <c r="P75" i="1" s="1"/>
  <c r="O72" i="1"/>
  <c r="P72" i="1" s="1"/>
  <c r="O69" i="1"/>
  <c r="P69" i="1" s="1"/>
  <c r="O66" i="1"/>
  <c r="P66" i="1" s="1"/>
  <c r="O63" i="1"/>
  <c r="P63" i="1" s="1"/>
  <c r="O60" i="1"/>
  <c r="P60" i="1" s="1"/>
  <c r="O57" i="1"/>
  <c r="P57" i="1" s="1"/>
  <c r="O54" i="1"/>
  <c r="P54" i="1" s="1"/>
  <c r="M48" i="1" l="1"/>
  <c r="M47" i="1"/>
  <c r="M46" i="1"/>
  <c r="M45" i="1"/>
  <c r="M44" i="1"/>
  <c r="M32" i="1"/>
  <c r="M30" i="1"/>
  <c r="M29" i="1"/>
  <c r="M28" i="1"/>
  <c r="M25" i="1"/>
  <c r="M24" i="1"/>
  <c r="M23" i="1"/>
  <c r="M22" i="1"/>
  <c r="M21" i="1"/>
  <c r="M36" i="1" l="1"/>
  <c r="M37" i="1"/>
  <c r="M38" i="1"/>
  <c r="M35" i="1"/>
  <c r="M42" i="1" l="1"/>
  <c r="M41" i="1"/>
  <c r="M40" i="1" l="1"/>
  <c r="M18" i="1"/>
  <c r="N17" i="1"/>
  <c r="O17" i="1"/>
  <c r="P17" i="1"/>
  <c r="N14" i="1" l="1"/>
  <c r="O14" i="1"/>
  <c r="P14" i="1"/>
  <c r="M15" i="1"/>
  <c r="M49" i="1" l="1"/>
  <c r="M43" i="1" s="1"/>
  <c r="Q42" i="1"/>
  <c r="M39" i="1"/>
  <c r="M34" i="1" s="1"/>
  <c r="M33" i="1"/>
  <c r="M27" i="1" s="1"/>
  <c r="M26" i="1"/>
  <c r="M20" i="1" s="1"/>
  <c r="M19" i="1"/>
  <c r="M17" i="1" s="1"/>
  <c r="M16" i="1"/>
  <c r="M14" i="1" s="1"/>
  <c r="M52" i="1"/>
  <c r="M51" i="1"/>
  <c r="N50" i="1"/>
  <c r="O50" i="1"/>
  <c r="P50" i="1"/>
  <c r="M50" i="1" l="1"/>
  <c r="Q50" i="1" s="1"/>
  <c r="Q26" i="1"/>
  <c r="Q39" i="1"/>
  <c r="Q33" i="1"/>
  <c r="Q49" i="1"/>
  <c r="Q19" i="1"/>
  <c r="Q16" i="1"/>
  <c r="Q52" i="1"/>
  <c r="N43" i="1" l="1"/>
  <c r="O43" i="1"/>
  <c r="P43" i="1"/>
  <c r="N40" i="1"/>
  <c r="O40" i="1"/>
  <c r="P40" i="1"/>
  <c r="N34" i="1"/>
  <c r="O34" i="1"/>
  <c r="P34" i="1"/>
  <c r="N27" i="1"/>
  <c r="O27" i="1"/>
  <c r="P27" i="1"/>
  <c r="N20" i="1"/>
  <c r="O20" i="1"/>
  <c r="P20" i="1"/>
  <c r="M74" i="1"/>
  <c r="N74" i="1"/>
  <c r="O74" i="1"/>
  <c r="M71" i="1"/>
  <c r="N71" i="1"/>
  <c r="O71" i="1"/>
  <c r="M68" i="1"/>
  <c r="N68" i="1"/>
  <c r="O68" i="1"/>
  <c r="M65" i="1"/>
  <c r="N65" i="1"/>
  <c r="O65" i="1"/>
  <c r="M62" i="1"/>
  <c r="N62" i="1"/>
  <c r="O62" i="1"/>
  <c r="M59" i="1"/>
  <c r="N59" i="1"/>
  <c r="O59" i="1"/>
  <c r="M56" i="1"/>
  <c r="N56" i="1"/>
  <c r="O56" i="1"/>
  <c r="M53" i="1"/>
  <c r="N53" i="1"/>
  <c r="O53" i="1"/>
  <c r="P77" i="1"/>
  <c r="P74" i="1"/>
  <c r="P71" i="1"/>
  <c r="Q69" i="1"/>
  <c r="Q66" i="1"/>
  <c r="Q63" i="1"/>
  <c r="Q60" i="1"/>
  <c r="P56" i="1"/>
  <c r="P53" i="1"/>
  <c r="Q55" i="1"/>
  <c r="Q58" i="1"/>
  <c r="Q61" i="1"/>
  <c r="Q64" i="1"/>
  <c r="Q67" i="1"/>
  <c r="Q70" i="1"/>
  <c r="Q73" i="1"/>
  <c r="Q76" i="1"/>
  <c r="Q79" i="1"/>
  <c r="M77" i="1"/>
  <c r="N77" i="1"/>
  <c r="O77" i="1"/>
  <c r="O12" i="1" l="1"/>
  <c r="M12" i="1"/>
  <c r="N12" i="1"/>
  <c r="P59" i="1"/>
  <c r="Q59" i="1" s="1"/>
  <c r="Q77" i="1"/>
  <c r="Q75" i="1"/>
  <c r="Q78" i="1"/>
  <c r="Q54" i="1"/>
  <c r="Q74" i="1"/>
  <c r="P65" i="1"/>
  <c r="Q65" i="1" s="1"/>
  <c r="Q53" i="1"/>
  <c r="Q71" i="1"/>
  <c r="Q72" i="1"/>
  <c r="P68" i="1"/>
  <c r="Q68" i="1" s="1"/>
  <c r="P62" i="1"/>
  <c r="Q62" i="1" s="1"/>
  <c r="Q56" i="1"/>
  <c r="Q57" i="1"/>
  <c r="P12" i="1" l="1"/>
  <c r="Q25" i="1" l="1"/>
  <c r="Q48" i="1"/>
  <c r="Q47" i="1"/>
  <c r="Q46" i="1"/>
  <c r="Q45" i="1"/>
  <c r="Q44" i="1"/>
  <c r="Q43" i="1"/>
  <c r="Q40" i="1"/>
  <c r="Q38" i="1"/>
  <c r="Q37" i="1"/>
  <c r="Q36" i="1"/>
  <c r="Q35" i="1"/>
  <c r="Q34" i="1"/>
  <c r="Q32" i="1"/>
  <c r="Q31" i="1"/>
  <c r="Q30" i="1"/>
  <c r="Q29" i="1"/>
  <c r="Q28" i="1"/>
  <c r="Q27" i="1"/>
  <c r="Q24" i="1"/>
  <c r="Q23" i="1"/>
  <c r="Q22" i="1"/>
  <c r="Q21" i="1"/>
  <c r="Q20" i="1"/>
  <c r="Q18" i="1"/>
  <c r="Q17" i="1"/>
  <c r="Q15" i="1"/>
  <c r="Q14" i="1"/>
  <c r="Q13" i="1"/>
  <c r="Q12" i="1"/>
  <c r="Q41" i="1" l="1"/>
  <c r="Q51" i="1"/>
</calcChain>
</file>

<file path=xl/sharedStrings.xml><?xml version="1.0" encoding="utf-8"?>
<sst xmlns="http://schemas.openxmlformats.org/spreadsheetml/2006/main" count="254" uniqueCount="47">
  <si>
    <t>05</t>
  </si>
  <si>
    <t>Х</t>
  </si>
  <si>
    <t>03</t>
  </si>
  <si>
    <t>08</t>
  </si>
  <si>
    <t>04</t>
  </si>
  <si>
    <t>г. Муравленко</t>
  </si>
  <si>
    <t xml:space="preserve">ул. Ленина 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</si>
  <si>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</si>
  <si>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</si>
  <si>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</si>
  <si>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</si>
  <si>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</si>
  <si>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</si>
  <si>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</si>
  <si>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</si>
  <si>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</si>
  <si>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</si>
  <si>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</si>
  <si>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</si>
  <si>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</si>
  <si>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ул. Губкина</t>
  </si>
  <si>
    <t>ул. 70 лет Октября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</si>
  <si>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</si>
  <si>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</si>
  <si>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Количество зарегистрированных жителей (чел.)</t>
  </si>
  <si>
    <t>многоквартирный дом (№, корп.)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</si>
  <si>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</si>
  <si>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</si>
  <si>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ремонт фасада</t>
  </si>
  <si>
    <t>ремонт внутридомовых инженерных систем водоснабжения</t>
  </si>
  <si>
    <t>услуги по строительному контролю</t>
  </si>
  <si>
    <t>ремонт крыши</t>
  </si>
  <si>
    <t>ремонт внутридомовых инженерных систем водоотведения</t>
  </si>
  <si>
    <t>ремонт внутридомовых инженерных систем теплоснабжения</t>
  </si>
  <si>
    <t>Код ОКТМО муниципаль-ного образования (№)</t>
  </si>
  <si>
    <t>Итого: муниципальное образование город Муравленко 2019 год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</si>
  <si>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</si>
  <si>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</si>
  <si>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</si>
  <si>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пер. Новосёлов</t>
  </si>
  <si>
    <t>Общая площадь многоквартир-ного дома                      (кв. м)</t>
  </si>
  <si>
    <t xml:space="preserve">проведение проверки на достоверность определения сметной стоимости капитального ремонта
</t>
  </si>
  <si>
    <t>микрорайон, проспект, улица, переулок, проезд (мкр., пр., ул., пер., проезд)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</si>
  <si>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
(далее - автономный округ)</t>
  </si>
  <si>
    <t>конст-руктив (капи-тальное испол-нение) (далее - КИ)</t>
  </si>
  <si>
    <t>город, поселок городского типа, поселок, село, деревня, населенный пункт 
(г., пгт, пос., с., д., н/п)</t>
  </si>
  <si>
    <t>расположенных на территории Ямало-Ненецкого автономного округа,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</si>
</sst>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2" fontId="5" fillId="2" borderId="0" xfId="0" applyNumberFormat="1" applyFont="1" applyFill="1" applyBorder="1"/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vertical="top"/>
    </xf>
    <xf numFmtId="2" fontId="5" fillId="2" borderId="0" xfId="0" applyNumberFormat="1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Font="1" applyFill="1" applyBorder="1"/>
    <xf numFmtId="0" fontId="4" fillId="2" borderId="0" xfId="0" applyFont="1" applyFill="1"/>
    <xf numFmtId="0" fontId="7" fillId="2" borderId="0" xfId="0" applyFont="1" applyFill="1" applyBorder="1"/>
    <xf numFmtId="0" fontId="7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4" fontId="9" fillId="0" borderId="0" xfId="0" applyNumberFormat="1" applyFont="1" applyFill="1" applyAlignment="1">
      <alignment vertical="top"/>
    </xf>
    <xf numFmtId="4" fontId="9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" fontId="11" fillId="0" borderId="0" xfId="0" applyNumberFormat="1" applyFont="1" applyFill="1" applyAlignment="1">
      <alignment horizontal="center" vertical="top"/>
    </xf>
    <xf numFmtId="3" fontId="11" fillId="0" borderId="0" xfId="0" applyNumberFormat="1" applyFont="1" applyFill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4" fontId="10" fillId="0" borderId="1" xfId="1" applyNumberFormat="1" applyFont="1" applyFill="1" applyBorder="1" applyAlignment="1">
      <alignment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4" applyNumberFormat="1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9" fontId="10" fillId="0" borderId="1" xfId="1" applyNumberFormat="1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49" fontId="13" fillId="0" borderId="4" xfId="0" applyNumberFormat="1" applyFont="1" applyFill="1" applyBorder="1" applyAlignment="1">
      <alignment horizontal="center" vertical="top" wrapText="1"/>
    </xf>
    <xf numFmtId="49" fontId="10" fillId="0" borderId="4" xfId="1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horizontal="right" vertical="top" wrapText="1"/>
    </xf>
    <xf numFmtId="3" fontId="13" fillId="0" borderId="4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vertical="top"/>
    </xf>
    <xf numFmtId="0" fontId="13" fillId="0" borderId="4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top"/>
    </xf>
    <xf numFmtId="4" fontId="10" fillId="0" borderId="6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center" textRotation="90" wrapText="1"/>
    </xf>
    <xf numFmtId="4" fontId="10" fillId="0" borderId="5" xfId="0" applyNumberFormat="1" applyFont="1" applyFill="1" applyBorder="1" applyAlignment="1">
      <alignment horizontal="center" vertical="center" textRotation="90" wrapText="1"/>
    </xf>
    <xf numFmtId="4" fontId="10" fillId="0" borderId="7" xfId="0" applyNumberFormat="1" applyFont="1" applyFill="1" applyBorder="1" applyAlignment="1">
      <alignment horizontal="center" vertical="center" textRotation="90" wrapText="1"/>
    </xf>
    <xf numFmtId="4" fontId="10" fillId="0" borderId="6" xfId="0" applyNumberFormat="1" applyFont="1" applyFill="1" applyBorder="1" applyAlignment="1">
      <alignment horizontal="center" vertical="center" textRotation="90" wrapText="1"/>
    </xf>
    <xf numFmtId="3" fontId="12" fillId="0" borderId="1" xfId="0" applyNumberFormat="1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view="pageBreakPreview" zoomScale="76" zoomScaleNormal="76" zoomScaleSheetLayoutView="76" zoomScalePageLayoutView="60" workbookViewId="0">
      <selection activeCell="G87" sqref="G87"/>
    </sheetView>
  </sheetViews>
  <sheetFormatPr defaultColWidth="9.140625" defaultRowHeight="15" x14ac:dyDescent="0.25"/>
  <cols>
    <col min="1" max="1" width="4.5703125" style="27" customWidth="1"/>
    <col min="2" max="2" width="14.140625" style="27" customWidth="1"/>
    <col min="3" max="3" width="28.85546875" style="26" customWidth="1"/>
    <col min="4" max="4" width="22.28515625" style="26" customWidth="1"/>
    <col min="5" max="5" width="33" style="28" customWidth="1"/>
    <col min="6" max="6" width="19.42578125" style="30" customWidth="1"/>
    <col min="7" max="7" width="9.42578125" style="27" customWidth="1"/>
    <col min="8" max="8" width="16.42578125" style="45" customWidth="1"/>
    <col min="9" max="9" width="15.5703125" style="46" customWidth="1"/>
    <col min="10" max="10" width="50.5703125" style="28" customWidth="1"/>
    <col min="11" max="11" width="10" style="28" customWidth="1"/>
    <col min="12" max="12" width="19.5703125" style="29" customWidth="1"/>
    <col min="13" max="13" width="19.140625" style="29" customWidth="1"/>
    <col min="14" max="14" width="14.7109375" style="29" customWidth="1"/>
    <col min="15" max="15" width="18.140625" style="29" customWidth="1"/>
    <col min="16" max="16" width="21.5703125" style="29" customWidth="1"/>
    <col min="17" max="17" width="19.85546875" style="29" customWidth="1"/>
    <col min="18" max="18" width="20.28515625" style="3" customWidth="1"/>
    <col min="19" max="34" width="9.140625" style="3"/>
    <col min="35" max="35" width="17.42578125" style="3" customWidth="1"/>
    <col min="36" max="16384" width="9.140625" style="3"/>
  </cols>
  <sheetData>
    <row r="1" spans="1:38" s="1" customFormat="1" ht="11.25" customHeight="1" x14ac:dyDescent="0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38" s="1" customFormat="1" ht="12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38" s="1" customFormat="1" ht="22.5" customHeight="1" x14ac:dyDescent="0.25">
      <c r="A3" s="96" t="s">
        <v>14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38" s="1" customFormat="1" ht="27" customHeight="1" x14ac:dyDescent="0.25">
      <c r="A4" s="96" t="s">
        <v>46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38" ht="11.25" customHeight="1" x14ac:dyDescent="0.3">
      <c r="A5" s="32"/>
      <c r="B5" s="32"/>
      <c r="C5" s="33"/>
      <c r="D5" s="33"/>
      <c r="E5" s="33"/>
      <c r="F5" s="34"/>
      <c r="G5" s="32"/>
      <c r="H5" s="31"/>
      <c r="I5" s="35"/>
      <c r="J5" s="33"/>
      <c r="K5" s="33"/>
      <c r="L5" s="31"/>
      <c r="M5" s="31"/>
      <c r="N5" s="31"/>
      <c r="O5" s="31"/>
      <c r="P5" s="31"/>
      <c r="Q5" s="31"/>
    </row>
    <row r="6" spans="1:38" ht="62.25" customHeight="1" x14ac:dyDescent="0.25">
      <c r="A6" s="98" t="s">
        <v>17</v>
      </c>
      <c r="B6" s="98" t="s">
        <v>34</v>
      </c>
      <c r="C6" s="98" t="s">
        <v>23</v>
      </c>
      <c r="D6" s="100" t="s">
        <v>13</v>
      </c>
      <c r="E6" s="101"/>
      <c r="F6" s="101"/>
      <c r="G6" s="102"/>
      <c r="H6" s="99" t="s">
        <v>40</v>
      </c>
      <c r="I6" s="107" t="s">
        <v>24</v>
      </c>
      <c r="J6" s="98" t="s">
        <v>18</v>
      </c>
      <c r="K6" s="98"/>
      <c r="L6" s="99" t="s">
        <v>38</v>
      </c>
      <c r="M6" s="97" t="s">
        <v>43</v>
      </c>
      <c r="N6" s="97"/>
      <c r="O6" s="97"/>
      <c r="P6" s="97"/>
      <c r="Q6" s="97"/>
    </row>
    <row r="7" spans="1:38" ht="93.75" customHeight="1" x14ac:dyDescent="0.25">
      <c r="A7" s="98"/>
      <c r="B7" s="98"/>
      <c r="C7" s="98"/>
      <c r="D7" s="98" t="s">
        <v>45</v>
      </c>
      <c r="E7" s="98" t="s">
        <v>42</v>
      </c>
      <c r="F7" s="99" t="s">
        <v>25</v>
      </c>
      <c r="G7" s="98" t="s">
        <v>44</v>
      </c>
      <c r="H7" s="99"/>
      <c r="I7" s="107"/>
      <c r="J7" s="98"/>
      <c r="K7" s="98"/>
      <c r="L7" s="99"/>
      <c r="M7" s="103" t="s">
        <v>12</v>
      </c>
      <c r="N7" s="104" t="s">
        <v>16</v>
      </c>
      <c r="O7" s="103" t="s">
        <v>11</v>
      </c>
      <c r="P7" s="103" t="s">
        <v>10</v>
      </c>
      <c r="Q7" s="103" t="s">
        <v>7</v>
      </c>
    </row>
    <row r="8" spans="1:38" ht="70.5" customHeight="1" x14ac:dyDescent="0.25">
      <c r="A8" s="98"/>
      <c r="B8" s="98"/>
      <c r="C8" s="98"/>
      <c r="D8" s="98"/>
      <c r="E8" s="98"/>
      <c r="F8" s="99"/>
      <c r="G8" s="98"/>
      <c r="H8" s="99"/>
      <c r="I8" s="107"/>
      <c r="J8" s="98"/>
      <c r="K8" s="98"/>
      <c r="L8" s="99"/>
      <c r="M8" s="103"/>
      <c r="N8" s="105"/>
      <c r="O8" s="103"/>
      <c r="P8" s="103"/>
      <c r="Q8" s="10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5.75" customHeight="1" x14ac:dyDescent="0.25">
      <c r="A9" s="98"/>
      <c r="B9" s="98"/>
      <c r="C9" s="98"/>
      <c r="D9" s="98"/>
      <c r="E9" s="98"/>
      <c r="F9" s="99"/>
      <c r="G9" s="98"/>
      <c r="H9" s="99"/>
      <c r="I9" s="107"/>
      <c r="J9" s="98"/>
      <c r="K9" s="98"/>
      <c r="L9" s="99"/>
      <c r="M9" s="103"/>
      <c r="N9" s="106"/>
      <c r="O9" s="103"/>
      <c r="P9" s="103"/>
      <c r="Q9" s="10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4" customFormat="1" ht="51" customHeight="1" x14ac:dyDescent="0.25">
      <c r="A10" s="98"/>
      <c r="B10" s="98"/>
      <c r="C10" s="98"/>
      <c r="D10" s="98"/>
      <c r="E10" s="98"/>
      <c r="F10" s="99"/>
      <c r="G10" s="98"/>
      <c r="H10" s="99"/>
      <c r="I10" s="107"/>
      <c r="J10" s="80" t="s">
        <v>9</v>
      </c>
      <c r="K10" s="80" t="s">
        <v>8</v>
      </c>
      <c r="L10" s="83" t="s">
        <v>7</v>
      </c>
      <c r="M10" s="84" t="s">
        <v>36</v>
      </c>
      <c r="N10" s="84" t="s">
        <v>36</v>
      </c>
      <c r="O10" s="84" t="s">
        <v>37</v>
      </c>
      <c r="P10" s="84" t="s">
        <v>37</v>
      </c>
      <c r="Q10" s="84" t="s">
        <v>36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ht="15.75" x14ac:dyDescent="0.25">
      <c r="A11" s="36">
        <v>1</v>
      </c>
      <c r="B11" s="36">
        <v>2</v>
      </c>
      <c r="C11" s="36">
        <v>3</v>
      </c>
      <c r="D11" s="36">
        <v>4</v>
      </c>
      <c r="E11" s="81">
        <v>5</v>
      </c>
      <c r="F11" s="37">
        <v>6</v>
      </c>
      <c r="G11" s="37">
        <v>7</v>
      </c>
      <c r="H11" s="37">
        <v>8</v>
      </c>
      <c r="I11" s="37">
        <v>9</v>
      </c>
      <c r="J11" s="81">
        <v>10</v>
      </c>
      <c r="K11" s="81">
        <v>11</v>
      </c>
      <c r="L11" s="38">
        <v>12</v>
      </c>
      <c r="M11" s="38">
        <v>13</v>
      </c>
      <c r="N11" s="38">
        <v>14</v>
      </c>
      <c r="O11" s="38">
        <v>15</v>
      </c>
      <c r="P11" s="38">
        <v>16</v>
      </c>
      <c r="Q11" s="39">
        <v>17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8" customFormat="1" ht="18" customHeight="1" x14ac:dyDescent="0.25">
      <c r="A12" s="92" t="s">
        <v>35</v>
      </c>
      <c r="B12" s="93"/>
      <c r="C12" s="93"/>
      <c r="D12" s="93"/>
      <c r="E12" s="94"/>
      <c r="F12" s="38">
        <v>17</v>
      </c>
      <c r="G12" s="81" t="s">
        <v>1</v>
      </c>
      <c r="H12" s="40">
        <f>H14+H17+H20+H27+H34+H40+H43+H50+H53+H56+H59+H62+H65+H68+H71+H74+H77</f>
        <v>63503.790000000008</v>
      </c>
      <c r="I12" s="37">
        <f>I14+I17+I20+I27+I34+I40+I43+I50+I53+I56+I59+I62+I65+I68+I71+I74+I77</f>
        <v>3175</v>
      </c>
      <c r="J12" s="81" t="s">
        <v>1</v>
      </c>
      <c r="K12" s="42" t="s">
        <v>1</v>
      </c>
      <c r="L12" s="40">
        <f>L14+L17+L20+L27+L34+L40+L43+L50+L53+L56+L59+L62+L65+L68+L71+L74+L77</f>
        <v>55521796</v>
      </c>
      <c r="M12" s="40">
        <f>M14+M17+M20+M27+M34+M40+M43+M50+M53+M56+M59+M62+M65+M68+M71+M74+M77</f>
        <v>53120964</v>
      </c>
      <c r="N12" s="40">
        <f>N14+N17+N20+N27+N34+N40+N43+N50+N53+N56+N59+N62+N65+N68+N71+N74+N77</f>
        <v>0</v>
      </c>
      <c r="O12" s="40">
        <f>O14+O17+O20+O27+O34+O40+O43+O50+O53+O56+O59+O62+O65+O68+O71+O74+O77+O13</f>
        <v>2300000</v>
      </c>
      <c r="P12" s="40">
        <f>P14+P17+P20+P27+P34+P40+P43+P50+P53+P56+P59+P62+P65+P68+P71+P74+P77</f>
        <v>120041.60000000008</v>
      </c>
      <c r="Q12" s="43">
        <f t="shared" ref="Q12:Q18" si="0">M12+N12+O12+P12</f>
        <v>55541005.600000001</v>
      </c>
    </row>
    <row r="13" spans="1:38" s="8" customFormat="1" ht="18" customHeight="1" x14ac:dyDescent="0.25">
      <c r="A13" s="85"/>
      <c r="B13" s="92" t="s">
        <v>22</v>
      </c>
      <c r="C13" s="93"/>
      <c r="D13" s="93"/>
      <c r="E13" s="93"/>
      <c r="F13" s="93"/>
      <c r="G13" s="93"/>
      <c r="H13" s="93"/>
      <c r="I13" s="94"/>
      <c r="J13" s="81" t="s">
        <v>1</v>
      </c>
      <c r="K13" s="42" t="s">
        <v>1</v>
      </c>
      <c r="L13" s="44"/>
      <c r="M13" s="44"/>
      <c r="N13" s="44"/>
      <c r="O13" s="44">
        <v>19209.599999999999</v>
      </c>
      <c r="P13" s="44"/>
      <c r="Q13" s="43">
        <f t="shared" si="0"/>
        <v>19209.599999999999</v>
      </c>
    </row>
    <row r="14" spans="1:38" s="8" customFormat="1" ht="15.75" x14ac:dyDescent="0.25">
      <c r="A14" s="86">
        <v>1</v>
      </c>
      <c r="B14" s="82">
        <v>71955000</v>
      </c>
      <c r="C14" s="53" t="s">
        <v>5</v>
      </c>
      <c r="D14" s="53" t="s">
        <v>5</v>
      </c>
      <c r="E14" s="54" t="s">
        <v>6</v>
      </c>
      <c r="F14" s="67">
        <v>83</v>
      </c>
      <c r="G14" s="41" t="s">
        <v>19</v>
      </c>
      <c r="H14" s="65">
        <v>2456.5</v>
      </c>
      <c r="I14" s="67">
        <v>128</v>
      </c>
      <c r="J14" s="79" t="s">
        <v>26</v>
      </c>
      <c r="K14" s="42" t="s">
        <v>1</v>
      </c>
      <c r="L14" s="69">
        <f>L15+L16</f>
        <v>4601988</v>
      </c>
      <c r="M14" s="69">
        <f>M15+M16</f>
        <v>4601988</v>
      </c>
      <c r="N14" s="69">
        <f t="shared" ref="N14:P14" si="1">N15+N16</f>
        <v>0</v>
      </c>
      <c r="O14" s="69">
        <f t="shared" si="1"/>
        <v>0</v>
      </c>
      <c r="P14" s="69">
        <f t="shared" si="1"/>
        <v>0</v>
      </c>
      <c r="Q14" s="43">
        <f t="shared" si="0"/>
        <v>4601988</v>
      </c>
    </row>
    <row r="15" spans="1:38" s="8" customFormat="1" ht="18" customHeight="1" x14ac:dyDescent="0.25">
      <c r="A15" s="87"/>
      <c r="B15" s="82">
        <v>71955000</v>
      </c>
      <c r="C15" s="53" t="s">
        <v>5</v>
      </c>
      <c r="D15" s="53"/>
      <c r="E15" s="54"/>
      <c r="F15" s="67"/>
      <c r="G15" s="41"/>
      <c r="H15" s="65"/>
      <c r="I15" s="67"/>
      <c r="J15" s="51" t="s">
        <v>28</v>
      </c>
      <c r="K15" s="42">
        <v>10</v>
      </c>
      <c r="L15" s="69">
        <v>4601988</v>
      </c>
      <c r="M15" s="69">
        <f>L15</f>
        <v>4601988</v>
      </c>
      <c r="N15" s="48"/>
      <c r="O15" s="40"/>
      <c r="P15" s="40"/>
      <c r="Q15" s="43">
        <f t="shared" si="0"/>
        <v>4601988</v>
      </c>
    </row>
    <row r="16" spans="1:38" s="8" customFormat="1" ht="18" customHeight="1" x14ac:dyDescent="0.25">
      <c r="A16" s="88"/>
      <c r="B16" s="82">
        <v>71955000</v>
      </c>
      <c r="C16" s="53" t="s">
        <v>5</v>
      </c>
      <c r="D16" s="49"/>
      <c r="E16" s="49"/>
      <c r="F16" s="39"/>
      <c r="G16" s="72"/>
      <c r="H16" s="71"/>
      <c r="I16" s="39"/>
      <c r="J16" s="49" t="s">
        <v>30</v>
      </c>
      <c r="K16" s="75">
        <v>21</v>
      </c>
      <c r="L16" s="48">
        <v>0</v>
      </c>
      <c r="M16" s="48">
        <f>L16</f>
        <v>0</v>
      </c>
      <c r="N16" s="47"/>
      <c r="O16" s="47"/>
      <c r="P16" s="47"/>
      <c r="Q16" s="43">
        <f t="shared" si="0"/>
        <v>0</v>
      </c>
    </row>
    <row r="17" spans="1:17" s="8" customFormat="1" ht="15.75" x14ac:dyDescent="0.25">
      <c r="A17" s="86">
        <v>2</v>
      </c>
      <c r="B17" s="82">
        <v>71955000</v>
      </c>
      <c r="C17" s="53" t="s">
        <v>5</v>
      </c>
      <c r="D17" s="53" t="s">
        <v>5</v>
      </c>
      <c r="E17" s="79" t="s">
        <v>39</v>
      </c>
      <c r="F17" s="67">
        <v>1</v>
      </c>
      <c r="G17" s="41" t="s">
        <v>19</v>
      </c>
      <c r="H17" s="65">
        <v>3284.9</v>
      </c>
      <c r="I17" s="67">
        <v>168</v>
      </c>
      <c r="J17" s="79" t="s">
        <v>26</v>
      </c>
      <c r="K17" s="82" t="s">
        <v>1</v>
      </c>
      <c r="L17" s="69">
        <f>L18+L19</f>
        <v>3086002</v>
      </c>
      <c r="M17" s="69">
        <f>M18+M19</f>
        <v>3086002</v>
      </c>
      <c r="N17" s="69">
        <f t="shared" ref="N17:P17" si="2">N18+N19</f>
        <v>0</v>
      </c>
      <c r="O17" s="69">
        <f t="shared" si="2"/>
        <v>0</v>
      </c>
      <c r="P17" s="69">
        <f t="shared" si="2"/>
        <v>0</v>
      </c>
      <c r="Q17" s="43">
        <f t="shared" si="0"/>
        <v>3086002</v>
      </c>
    </row>
    <row r="18" spans="1:17" s="8" customFormat="1" ht="18" customHeight="1" x14ac:dyDescent="0.25">
      <c r="A18" s="87"/>
      <c r="B18" s="82">
        <v>71955000</v>
      </c>
      <c r="C18" s="53" t="s">
        <v>5</v>
      </c>
      <c r="D18" s="53"/>
      <c r="E18" s="54"/>
      <c r="F18" s="67"/>
      <c r="G18" s="41"/>
      <c r="H18" s="65"/>
      <c r="I18" s="67"/>
      <c r="J18" s="51" t="s">
        <v>31</v>
      </c>
      <c r="K18" s="58" t="s">
        <v>3</v>
      </c>
      <c r="L18" s="69">
        <v>3086002</v>
      </c>
      <c r="M18" s="69">
        <f>L18</f>
        <v>3086002</v>
      </c>
      <c r="N18" s="48"/>
      <c r="O18" s="40"/>
      <c r="P18" s="40"/>
      <c r="Q18" s="43">
        <f t="shared" si="0"/>
        <v>3086002</v>
      </c>
    </row>
    <row r="19" spans="1:17" s="8" customFormat="1" ht="18" customHeight="1" x14ac:dyDescent="0.25">
      <c r="A19" s="88"/>
      <c r="B19" s="82">
        <v>71955000</v>
      </c>
      <c r="C19" s="53" t="s">
        <v>5</v>
      </c>
      <c r="D19" s="49"/>
      <c r="E19" s="49"/>
      <c r="F19" s="39"/>
      <c r="G19" s="72"/>
      <c r="H19" s="71"/>
      <c r="I19" s="39"/>
      <c r="J19" s="49" t="s">
        <v>30</v>
      </c>
      <c r="K19" s="75">
        <v>21</v>
      </c>
      <c r="L19" s="48">
        <v>0</v>
      </c>
      <c r="M19" s="48">
        <f>L19</f>
        <v>0</v>
      </c>
      <c r="N19" s="47"/>
      <c r="O19" s="47"/>
      <c r="P19" s="47"/>
      <c r="Q19" s="43">
        <f t="shared" ref="Q19" si="3">M19+N19+O19+P19</f>
        <v>0</v>
      </c>
    </row>
    <row r="20" spans="1:17" s="8" customFormat="1" ht="15.75" x14ac:dyDescent="0.25">
      <c r="A20" s="86">
        <v>3</v>
      </c>
      <c r="B20" s="82">
        <v>71955000</v>
      </c>
      <c r="C20" s="53" t="s">
        <v>5</v>
      </c>
      <c r="D20" s="53" t="s">
        <v>5</v>
      </c>
      <c r="E20" s="54" t="s">
        <v>6</v>
      </c>
      <c r="F20" s="67">
        <v>107</v>
      </c>
      <c r="G20" s="41" t="s">
        <v>19</v>
      </c>
      <c r="H20" s="65">
        <v>4100.8999999999996</v>
      </c>
      <c r="I20" s="67">
        <v>188</v>
      </c>
      <c r="J20" s="79" t="s">
        <v>26</v>
      </c>
      <c r="K20" s="73" t="s">
        <v>1</v>
      </c>
      <c r="L20" s="69">
        <f>L21+L22+L23+L24+L25+L26</f>
        <v>11926427</v>
      </c>
      <c r="M20" s="69">
        <f>M21+M22+M23+M24+M25+M26</f>
        <v>11926427</v>
      </c>
      <c r="N20" s="69">
        <f t="shared" ref="N20:P20" si="4">N21+N22+N23+N24+N25</f>
        <v>0</v>
      </c>
      <c r="O20" s="69">
        <f t="shared" si="4"/>
        <v>0</v>
      </c>
      <c r="P20" s="69">
        <f t="shared" si="4"/>
        <v>0</v>
      </c>
      <c r="Q20" s="43">
        <f t="shared" ref="Q20:Q79" si="5">M20+N20+O20+P20</f>
        <v>11926427</v>
      </c>
    </row>
    <row r="21" spans="1:17" s="8" customFormat="1" ht="18" customHeight="1" x14ac:dyDescent="0.25">
      <c r="A21" s="87"/>
      <c r="B21" s="82">
        <v>71955000</v>
      </c>
      <c r="C21" s="53" t="s">
        <v>5</v>
      </c>
      <c r="D21" s="53"/>
      <c r="E21" s="54"/>
      <c r="F21" s="67"/>
      <c r="G21" s="41"/>
      <c r="H21" s="65"/>
      <c r="I21" s="67"/>
      <c r="J21" s="79" t="s">
        <v>28</v>
      </c>
      <c r="K21" s="42">
        <v>10</v>
      </c>
      <c r="L21" s="40">
        <v>4263588</v>
      </c>
      <c r="M21" s="69">
        <f t="shared" ref="M21:M25" si="6">L21</f>
        <v>4263588</v>
      </c>
      <c r="N21" s="47"/>
      <c r="O21" s="47"/>
      <c r="P21" s="47"/>
      <c r="Q21" s="43">
        <f t="shared" si="5"/>
        <v>4263588</v>
      </c>
    </row>
    <row r="22" spans="1:17" s="8" customFormat="1" ht="18" customHeight="1" x14ac:dyDescent="0.25">
      <c r="A22" s="87"/>
      <c r="B22" s="82">
        <v>71955000</v>
      </c>
      <c r="C22" s="53" t="s">
        <v>5</v>
      </c>
      <c r="D22" s="53"/>
      <c r="E22" s="54"/>
      <c r="F22" s="67"/>
      <c r="G22" s="41"/>
      <c r="H22" s="65"/>
      <c r="I22" s="67"/>
      <c r="J22" s="51" t="s">
        <v>31</v>
      </c>
      <c r="K22" s="58" t="s">
        <v>3</v>
      </c>
      <c r="L22" s="69">
        <v>4845606</v>
      </c>
      <c r="M22" s="69">
        <f t="shared" si="6"/>
        <v>4845606</v>
      </c>
      <c r="N22" s="47"/>
      <c r="O22" s="74"/>
      <c r="P22" s="74"/>
      <c r="Q22" s="43">
        <f t="shared" si="5"/>
        <v>4845606</v>
      </c>
    </row>
    <row r="23" spans="1:17" s="8" customFormat="1" ht="31.5" customHeight="1" x14ac:dyDescent="0.25">
      <c r="A23" s="87"/>
      <c r="B23" s="82">
        <v>71955000</v>
      </c>
      <c r="C23" s="53" t="s">
        <v>5</v>
      </c>
      <c r="D23" s="53"/>
      <c r="E23" s="54"/>
      <c r="F23" s="67"/>
      <c r="G23" s="41"/>
      <c r="H23" s="65"/>
      <c r="I23" s="67"/>
      <c r="J23" s="50" t="s">
        <v>33</v>
      </c>
      <c r="K23" s="70" t="s">
        <v>2</v>
      </c>
      <c r="L23" s="69">
        <v>1869312</v>
      </c>
      <c r="M23" s="69">
        <f t="shared" si="6"/>
        <v>1869312</v>
      </c>
      <c r="N23" s="47"/>
      <c r="O23" s="47"/>
      <c r="P23" s="47"/>
      <c r="Q23" s="43">
        <f t="shared" si="5"/>
        <v>1869312</v>
      </c>
    </row>
    <row r="24" spans="1:17" s="8" customFormat="1" ht="30.75" customHeight="1" x14ac:dyDescent="0.25">
      <c r="A24" s="87"/>
      <c r="B24" s="82">
        <v>71955000</v>
      </c>
      <c r="C24" s="53" t="s">
        <v>5</v>
      </c>
      <c r="D24" s="53"/>
      <c r="E24" s="54"/>
      <c r="F24" s="67"/>
      <c r="G24" s="41"/>
      <c r="H24" s="65"/>
      <c r="I24" s="67"/>
      <c r="J24" s="76" t="s">
        <v>29</v>
      </c>
      <c r="K24" s="58" t="s">
        <v>4</v>
      </c>
      <c r="L24" s="69">
        <v>629513</v>
      </c>
      <c r="M24" s="69">
        <f t="shared" si="6"/>
        <v>629513</v>
      </c>
      <c r="N24" s="47"/>
      <c r="O24" s="47"/>
      <c r="P24" s="47"/>
      <c r="Q24" s="43">
        <f t="shared" si="5"/>
        <v>629513</v>
      </c>
    </row>
    <row r="25" spans="1:17" s="8" customFormat="1" ht="31.5" customHeight="1" x14ac:dyDescent="0.25">
      <c r="A25" s="87"/>
      <c r="B25" s="82">
        <v>71955000</v>
      </c>
      <c r="C25" s="53" t="s">
        <v>5</v>
      </c>
      <c r="D25" s="53"/>
      <c r="E25" s="54"/>
      <c r="F25" s="67"/>
      <c r="G25" s="41"/>
      <c r="H25" s="65"/>
      <c r="I25" s="67"/>
      <c r="J25" s="50" t="s">
        <v>32</v>
      </c>
      <c r="K25" s="70" t="s">
        <v>0</v>
      </c>
      <c r="L25" s="69">
        <v>318408</v>
      </c>
      <c r="M25" s="69">
        <f t="shared" si="6"/>
        <v>318408</v>
      </c>
      <c r="N25" s="47"/>
      <c r="O25" s="47"/>
      <c r="P25" s="47"/>
      <c r="Q25" s="43">
        <f t="shared" si="5"/>
        <v>318408</v>
      </c>
    </row>
    <row r="26" spans="1:17" s="8" customFormat="1" ht="18" customHeight="1" x14ac:dyDescent="0.25">
      <c r="A26" s="88"/>
      <c r="B26" s="82">
        <v>71955000</v>
      </c>
      <c r="C26" s="53" t="s">
        <v>5</v>
      </c>
      <c r="D26" s="49"/>
      <c r="E26" s="49"/>
      <c r="F26" s="39"/>
      <c r="G26" s="72"/>
      <c r="H26" s="71"/>
      <c r="I26" s="39"/>
      <c r="J26" s="49" t="s">
        <v>30</v>
      </c>
      <c r="K26" s="75">
        <v>21</v>
      </c>
      <c r="L26" s="48">
        <v>0</v>
      </c>
      <c r="M26" s="48">
        <f>L26</f>
        <v>0</v>
      </c>
      <c r="N26" s="47"/>
      <c r="O26" s="47"/>
      <c r="P26" s="47"/>
      <c r="Q26" s="43">
        <f>M26+N26+O26+P26</f>
        <v>0</v>
      </c>
    </row>
    <row r="27" spans="1:17" s="8" customFormat="1" ht="15.75" x14ac:dyDescent="0.25">
      <c r="A27" s="86">
        <v>4</v>
      </c>
      <c r="B27" s="82">
        <v>71955000</v>
      </c>
      <c r="C27" s="53" t="s">
        <v>5</v>
      </c>
      <c r="D27" s="53" t="s">
        <v>5</v>
      </c>
      <c r="E27" s="54" t="s">
        <v>6</v>
      </c>
      <c r="F27" s="67">
        <v>115</v>
      </c>
      <c r="G27" s="41" t="s">
        <v>19</v>
      </c>
      <c r="H27" s="65">
        <v>4938.6000000000004</v>
      </c>
      <c r="I27" s="67">
        <v>243</v>
      </c>
      <c r="J27" s="79" t="s">
        <v>26</v>
      </c>
      <c r="K27" s="82" t="s">
        <v>1</v>
      </c>
      <c r="L27" s="69">
        <f>L28+L29+L30+L31+L32+L33</f>
        <v>16698536</v>
      </c>
      <c r="M27" s="69">
        <f>M28+M29+M30+M31+M32+M33</f>
        <v>16698536</v>
      </c>
      <c r="N27" s="69">
        <f t="shared" ref="N27:P27" si="7">N28+N29+N30+N31+N32</f>
        <v>0</v>
      </c>
      <c r="O27" s="69">
        <f t="shared" si="7"/>
        <v>0</v>
      </c>
      <c r="P27" s="69">
        <f t="shared" si="7"/>
        <v>0</v>
      </c>
      <c r="Q27" s="43">
        <f t="shared" si="5"/>
        <v>16698536</v>
      </c>
    </row>
    <row r="28" spans="1:17" s="8" customFormat="1" ht="18" customHeight="1" x14ac:dyDescent="0.25">
      <c r="A28" s="87"/>
      <c r="B28" s="82">
        <v>71955000</v>
      </c>
      <c r="C28" s="53" t="s">
        <v>5</v>
      </c>
      <c r="D28" s="53"/>
      <c r="E28" s="54"/>
      <c r="F28" s="67"/>
      <c r="G28" s="41"/>
      <c r="H28" s="65"/>
      <c r="I28" s="67"/>
      <c r="J28" s="79" t="s">
        <v>28</v>
      </c>
      <c r="K28" s="42">
        <v>10</v>
      </c>
      <c r="L28" s="69">
        <v>8035836</v>
      </c>
      <c r="M28" s="69">
        <f t="shared" ref="M28:M32" si="8">L28</f>
        <v>8035836</v>
      </c>
      <c r="N28" s="47"/>
      <c r="O28" s="47"/>
      <c r="P28" s="47"/>
      <c r="Q28" s="43">
        <f t="shared" si="5"/>
        <v>8035836</v>
      </c>
    </row>
    <row r="29" spans="1:17" s="8" customFormat="1" ht="18" customHeight="1" x14ac:dyDescent="0.25">
      <c r="A29" s="87"/>
      <c r="B29" s="82">
        <v>71955000</v>
      </c>
      <c r="C29" s="53" t="s">
        <v>5</v>
      </c>
      <c r="D29" s="53"/>
      <c r="E29" s="54"/>
      <c r="F29" s="67"/>
      <c r="G29" s="41"/>
      <c r="H29" s="65"/>
      <c r="I29" s="67"/>
      <c r="J29" s="51" t="s">
        <v>31</v>
      </c>
      <c r="K29" s="58" t="s">
        <v>3</v>
      </c>
      <c r="L29" s="69">
        <v>5324890</v>
      </c>
      <c r="M29" s="69">
        <f t="shared" si="8"/>
        <v>5324890</v>
      </c>
      <c r="N29" s="47"/>
      <c r="O29" s="74"/>
      <c r="P29" s="74"/>
      <c r="Q29" s="43">
        <f t="shared" si="5"/>
        <v>5324890</v>
      </c>
    </row>
    <row r="30" spans="1:17" s="8" customFormat="1" ht="31.5" customHeight="1" x14ac:dyDescent="0.25">
      <c r="A30" s="87"/>
      <c r="B30" s="82">
        <v>71955000</v>
      </c>
      <c r="C30" s="53" t="s">
        <v>5</v>
      </c>
      <c r="D30" s="53"/>
      <c r="E30" s="54"/>
      <c r="F30" s="67"/>
      <c r="G30" s="41"/>
      <c r="H30" s="65"/>
      <c r="I30" s="67"/>
      <c r="J30" s="50" t="s">
        <v>33</v>
      </c>
      <c r="K30" s="70" t="s">
        <v>2</v>
      </c>
      <c r="L30" s="69">
        <v>2315493</v>
      </c>
      <c r="M30" s="69">
        <f t="shared" si="8"/>
        <v>2315493</v>
      </c>
      <c r="N30" s="47"/>
      <c r="O30" s="47"/>
      <c r="P30" s="47"/>
      <c r="Q30" s="43">
        <f t="shared" si="5"/>
        <v>2315493</v>
      </c>
    </row>
    <row r="31" spans="1:17" s="8" customFormat="1" ht="30.75" customHeight="1" x14ac:dyDescent="0.25">
      <c r="A31" s="87"/>
      <c r="B31" s="82">
        <v>71955000</v>
      </c>
      <c r="C31" s="53" t="s">
        <v>5</v>
      </c>
      <c r="D31" s="53"/>
      <c r="E31" s="54"/>
      <c r="F31" s="67"/>
      <c r="G31" s="41"/>
      <c r="H31" s="65"/>
      <c r="I31" s="67"/>
      <c r="J31" s="76" t="s">
        <v>29</v>
      </c>
      <c r="K31" s="58" t="s">
        <v>4</v>
      </c>
      <c r="L31" s="69">
        <v>704713</v>
      </c>
      <c r="M31" s="69">
        <f>L31</f>
        <v>704713</v>
      </c>
      <c r="N31" s="47"/>
      <c r="O31" s="47"/>
      <c r="P31" s="47"/>
      <c r="Q31" s="43">
        <f t="shared" si="5"/>
        <v>704713</v>
      </c>
    </row>
    <row r="32" spans="1:17" s="8" customFormat="1" ht="31.5" customHeight="1" x14ac:dyDescent="0.25">
      <c r="A32" s="87"/>
      <c r="B32" s="82">
        <v>71955000</v>
      </c>
      <c r="C32" s="53" t="s">
        <v>5</v>
      </c>
      <c r="D32" s="53"/>
      <c r="E32" s="54"/>
      <c r="F32" s="67"/>
      <c r="G32" s="41"/>
      <c r="H32" s="65"/>
      <c r="I32" s="67"/>
      <c r="J32" s="50" t="s">
        <v>32</v>
      </c>
      <c r="K32" s="70" t="s">
        <v>0</v>
      </c>
      <c r="L32" s="69">
        <v>317604</v>
      </c>
      <c r="M32" s="69">
        <f t="shared" si="8"/>
        <v>317604</v>
      </c>
      <c r="N32" s="47"/>
      <c r="O32" s="47"/>
      <c r="P32" s="47"/>
      <c r="Q32" s="43">
        <f t="shared" si="5"/>
        <v>317604</v>
      </c>
    </row>
    <row r="33" spans="1:17" s="8" customFormat="1" ht="18" customHeight="1" x14ac:dyDescent="0.25">
      <c r="A33" s="88"/>
      <c r="B33" s="82">
        <v>71955000</v>
      </c>
      <c r="C33" s="53" t="s">
        <v>5</v>
      </c>
      <c r="D33" s="49"/>
      <c r="E33" s="49"/>
      <c r="F33" s="39"/>
      <c r="G33" s="72"/>
      <c r="H33" s="71"/>
      <c r="I33" s="39"/>
      <c r="J33" s="49" t="s">
        <v>30</v>
      </c>
      <c r="K33" s="75">
        <v>21</v>
      </c>
      <c r="L33" s="48">
        <v>0</v>
      </c>
      <c r="M33" s="48">
        <f>L33</f>
        <v>0</v>
      </c>
      <c r="N33" s="47"/>
      <c r="O33" s="47"/>
      <c r="P33" s="47"/>
      <c r="Q33" s="43">
        <f t="shared" si="5"/>
        <v>0</v>
      </c>
    </row>
    <row r="34" spans="1:17" s="8" customFormat="1" ht="15.75" x14ac:dyDescent="0.25">
      <c r="A34" s="86">
        <v>5</v>
      </c>
      <c r="B34" s="82">
        <v>71955000</v>
      </c>
      <c r="C34" s="53" t="s">
        <v>5</v>
      </c>
      <c r="D34" s="53" t="s">
        <v>5</v>
      </c>
      <c r="E34" s="54" t="s">
        <v>20</v>
      </c>
      <c r="F34" s="67">
        <v>26</v>
      </c>
      <c r="G34" s="41" t="s">
        <v>19</v>
      </c>
      <c r="H34" s="65">
        <v>979.9</v>
      </c>
      <c r="I34" s="67">
        <v>44</v>
      </c>
      <c r="J34" s="79" t="s">
        <v>26</v>
      </c>
      <c r="K34" s="82" t="s">
        <v>1</v>
      </c>
      <c r="L34" s="69">
        <f>L35+L36+L37+L38+L39</f>
        <v>2766070</v>
      </c>
      <c r="M34" s="69">
        <f>M35+M36+M37+M38+M39</f>
        <v>2766070</v>
      </c>
      <c r="N34" s="69">
        <f t="shared" ref="N34:P34" si="9">N35+N36+N37+N38</f>
        <v>0</v>
      </c>
      <c r="O34" s="69">
        <f t="shared" si="9"/>
        <v>0</v>
      </c>
      <c r="P34" s="69">
        <f t="shared" si="9"/>
        <v>0</v>
      </c>
      <c r="Q34" s="43">
        <f t="shared" si="5"/>
        <v>2766070</v>
      </c>
    </row>
    <row r="35" spans="1:17" s="8" customFormat="1" ht="18" customHeight="1" x14ac:dyDescent="0.25">
      <c r="A35" s="87"/>
      <c r="B35" s="82">
        <v>71955000</v>
      </c>
      <c r="C35" s="53" t="s">
        <v>5</v>
      </c>
      <c r="D35" s="53"/>
      <c r="E35" s="54"/>
      <c r="F35" s="67"/>
      <c r="G35" s="41"/>
      <c r="H35" s="65"/>
      <c r="I35" s="67"/>
      <c r="J35" s="79" t="s">
        <v>28</v>
      </c>
      <c r="K35" s="42">
        <v>10</v>
      </c>
      <c r="L35" s="69">
        <v>1198893</v>
      </c>
      <c r="M35" s="69">
        <f>L35</f>
        <v>1198893</v>
      </c>
      <c r="N35" s="47"/>
      <c r="O35" s="47"/>
      <c r="P35" s="47"/>
      <c r="Q35" s="43">
        <f t="shared" si="5"/>
        <v>1198893</v>
      </c>
    </row>
    <row r="36" spans="1:17" s="8" customFormat="1" ht="31.5" customHeight="1" x14ac:dyDescent="0.25">
      <c r="A36" s="87"/>
      <c r="B36" s="82">
        <v>71955000</v>
      </c>
      <c r="C36" s="53" t="s">
        <v>5</v>
      </c>
      <c r="D36" s="53"/>
      <c r="E36" s="54"/>
      <c r="F36" s="67"/>
      <c r="G36" s="41"/>
      <c r="H36" s="65"/>
      <c r="I36" s="67"/>
      <c r="J36" s="50" t="s">
        <v>33</v>
      </c>
      <c r="K36" s="70" t="s">
        <v>2</v>
      </c>
      <c r="L36" s="69">
        <v>826993</v>
      </c>
      <c r="M36" s="69">
        <f t="shared" ref="M36:M38" si="10">L36</f>
        <v>826993</v>
      </c>
      <c r="N36" s="47"/>
      <c r="O36" s="74"/>
      <c r="P36" s="74"/>
      <c r="Q36" s="43">
        <f t="shared" si="5"/>
        <v>826993</v>
      </c>
    </row>
    <row r="37" spans="1:17" s="8" customFormat="1" ht="30.75" customHeight="1" x14ac:dyDescent="0.25">
      <c r="A37" s="87"/>
      <c r="B37" s="82">
        <v>71955000</v>
      </c>
      <c r="C37" s="53" t="s">
        <v>5</v>
      </c>
      <c r="D37" s="53"/>
      <c r="E37" s="54"/>
      <c r="F37" s="67"/>
      <c r="G37" s="41"/>
      <c r="H37" s="65"/>
      <c r="I37" s="67"/>
      <c r="J37" s="76" t="s">
        <v>29</v>
      </c>
      <c r="K37" s="58" t="s">
        <v>4</v>
      </c>
      <c r="L37" s="69">
        <v>482372</v>
      </c>
      <c r="M37" s="69">
        <f t="shared" si="10"/>
        <v>482372</v>
      </c>
      <c r="N37" s="47"/>
      <c r="O37" s="47"/>
      <c r="P37" s="47"/>
      <c r="Q37" s="43">
        <f t="shared" si="5"/>
        <v>482372</v>
      </c>
    </row>
    <row r="38" spans="1:17" s="8" customFormat="1" ht="31.5" customHeight="1" x14ac:dyDescent="0.25">
      <c r="A38" s="87"/>
      <c r="B38" s="82">
        <v>71955000</v>
      </c>
      <c r="C38" s="53" t="s">
        <v>5</v>
      </c>
      <c r="D38" s="53"/>
      <c r="E38" s="54"/>
      <c r="F38" s="67"/>
      <c r="G38" s="41"/>
      <c r="H38" s="65"/>
      <c r="I38" s="67"/>
      <c r="J38" s="50" t="s">
        <v>32</v>
      </c>
      <c r="K38" s="70" t="s">
        <v>0</v>
      </c>
      <c r="L38" s="69">
        <v>257812</v>
      </c>
      <c r="M38" s="69">
        <f t="shared" si="10"/>
        <v>257812</v>
      </c>
      <c r="N38" s="47"/>
      <c r="O38" s="47"/>
      <c r="P38" s="47"/>
      <c r="Q38" s="43">
        <f t="shared" si="5"/>
        <v>257812</v>
      </c>
    </row>
    <row r="39" spans="1:17" s="8" customFormat="1" ht="18" customHeight="1" x14ac:dyDescent="0.25">
      <c r="A39" s="88"/>
      <c r="B39" s="82">
        <v>71955000</v>
      </c>
      <c r="C39" s="53" t="s">
        <v>5</v>
      </c>
      <c r="D39" s="49"/>
      <c r="E39" s="49"/>
      <c r="F39" s="39"/>
      <c r="G39" s="72"/>
      <c r="H39" s="71"/>
      <c r="I39" s="39"/>
      <c r="J39" s="49" t="s">
        <v>30</v>
      </c>
      <c r="K39" s="75">
        <v>21</v>
      </c>
      <c r="L39" s="48">
        <v>0</v>
      </c>
      <c r="M39" s="48">
        <f>L39</f>
        <v>0</v>
      </c>
      <c r="N39" s="47"/>
      <c r="O39" s="47"/>
      <c r="P39" s="47"/>
      <c r="Q39" s="43">
        <f t="shared" ref="Q39" si="11">M39+N39+O39+P39</f>
        <v>0</v>
      </c>
    </row>
    <row r="40" spans="1:17" s="8" customFormat="1" ht="15.75" x14ac:dyDescent="0.25">
      <c r="A40" s="86">
        <v>6</v>
      </c>
      <c r="B40" s="82">
        <v>71955000</v>
      </c>
      <c r="C40" s="53" t="s">
        <v>5</v>
      </c>
      <c r="D40" s="53" t="s">
        <v>5</v>
      </c>
      <c r="E40" s="79" t="s">
        <v>39</v>
      </c>
      <c r="F40" s="67">
        <v>3</v>
      </c>
      <c r="G40" s="41" t="s">
        <v>19</v>
      </c>
      <c r="H40" s="65">
        <v>3283</v>
      </c>
      <c r="I40" s="67">
        <v>185</v>
      </c>
      <c r="J40" s="79" t="s">
        <v>26</v>
      </c>
      <c r="K40" s="82" t="s">
        <v>1</v>
      </c>
      <c r="L40" s="69">
        <f>L41+L42</f>
        <v>3086002</v>
      </c>
      <c r="M40" s="69">
        <f>M41+M42</f>
        <v>3086002</v>
      </c>
      <c r="N40" s="69">
        <f t="shared" ref="N40:P40" si="12">N41</f>
        <v>0</v>
      </c>
      <c r="O40" s="69">
        <f t="shared" si="12"/>
        <v>0</v>
      </c>
      <c r="P40" s="69">
        <f t="shared" si="12"/>
        <v>0</v>
      </c>
      <c r="Q40" s="43">
        <f t="shared" si="5"/>
        <v>3086002</v>
      </c>
    </row>
    <row r="41" spans="1:17" s="8" customFormat="1" ht="18" customHeight="1" x14ac:dyDescent="0.25">
      <c r="A41" s="87"/>
      <c r="B41" s="82">
        <v>71955000</v>
      </c>
      <c r="C41" s="53" t="s">
        <v>5</v>
      </c>
      <c r="D41" s="53"/>
      <c r="E41" s="54"/>
      <c r="F41" s="67"/>
      <c r="G41" s="41"/>
      <c r="H41" s="65"/>
      <c r="I41" s="67"/>
      <c r="J41" s="51" t="s">
        <v>31</v>
      </c>
      <c r="K41" s="58" t="s">
        <v>3</v>
      </c>
      <c r="L41" s="69">
        <v>3086002</v>
      </c>
      <c r="M41" s="69">
        <f>L41</f>
        <v>3086002</v>
      </c>
      <c r="N41" s="47"/>
      <c r="O41" s="47"/>
      <c r="P41" s="47"/>
      <c r="Q41" s="43">
        <f t="shared" si="5"/>
        <v>3086002</v>
      </c>
    </row>
    <row r="42" spans="1:17" s="8" customFormat="1" ht="18" customHeight="1" x14ac:dyDescent="0.25">
      <c r="A42" s="88"/>
      <c r="B42" s="82">
        <v>71955000</v>
      </c>
      <c r="C42" s="53" t="s">
        <v>5</v>
      </c>
      <c r="D42" s="49"/>
      <c r="E42" s="49"/>
      <c r="F42" s="39"/>
      <c r="G42" s="72"/>
      <c r="H42" s="71"/>
      <c r="I42" s="39"/>
      <c r="J42" s="49" t="s">
        <v>30</v>
      </c>
      <c r="K42" s="75">
        <v>21</v>
      </c>
      <c r="L42" s="48">
        <v>0</v>
      </c>
      <c r="M42" s="48">
        <f>L42</f>
        <v>0</v>
      </c>
      <c r="N42" s="47"/>
      <c r="O42" s="47"/>
      <c r="P42" s="47"/>
      <c r="Q42" s="43">
        <f t="shared" si="5"/>
        <v>0</v>
      </c>
    </row>
    <row r="43" spans="1:17" s="8" customFormat="1" ht="15.75" x14ac:dyDescent="0.25">
      <c r="A43" s="86">
        <v>7</v>
      </c>
      <c r="B43" s="82">
        <v>71955000</v>
      </c>
      <c r="C43" s="53" t="s">
        <v>5</v>
      </c>
      <c r="D43" s="53" t="s">
        <v>5</v>
      </c>
      <c r="E43" s="54" t="s">
        <v>6</v>
      </c>
      <c r="F43" s="67">
        <v>74</v>
      </c>
      <c r="G43" s="41" t="s">
        <v>19</v>
      </c>
      <c r="H43" s="65">
        <v>2481.4</v>
      </c>
      <c r="I43" s="67">
        <v>108</v>
      </c>
      <c r="J43" s="79" t="s">
        <v>26</v>
      </c>
      <c r="K43" s="82" t="s">
        <v>1</v>
      </c>
      <c r="L43" s="69">
        <f>L44+L45+L46+L47+L48+L49</f>
        <v>6658153</v>
      </c>
      <c r="M43" s="69">
        <f>M44+M45+M46+M47+M48+M49</f>
        <v>6658153</v>
      </c>
      <c r="N43" s="69">
        <f t="shared" ref="N43:P43" si="13">N44+N45+N46+N47+N48</f>
        <v>0</v>
      </c>
      <c r="O43" s="69">
        <f t="shared" si="13"/>
        <v>0</v>
      </c>
      <c r="P43" s="69">
        <f t="shared" si="13"/>
        <v>0</v>
      </c>
      <c r="Q43" s="43">
        <f t="shared" si="5"/>
        <v>6658153</v>
      </c>
    </row>
    <row r="44" spans="1:17" s="8" customFormat="1" ht="18" customHeight="1" x14ac:dyDescent="0.25">
      <c r="A44" s="87"/>
      <c r="B44" s="82">
        <v>71955000</v>
      </c>
      <c r="C44" s="53" t="s">
        <v>5</v>
      </c>
      <c r="D44" s="53"/>
      <c r="E44" s="54"/>
      <c r="F44" s="67"/>
      <c r="G44" s="41"/>
      <c r="H44" s="65"/>
      <c r="I44" s="67"/>
      <c r="J44" s="79" t="s">
        <v>28</v>
      </c>
      <c r="K44" s="42">
        <v>10</v>
      </c>
      <c r="L44" s="69">
        <v>2444499</v>
      </c>
      <c r="M44" s="69">
        <f t="shared" ref="M44:M48" si="14">L44</f>
        <v>2444499</v>
      </c>
      <c r="N44" s="47"/>
      <c r="O44" s="47"/>
      <c r="P44" s="47"/>
      <c r="Q44" s="43">
        <f t="shared" si="5"/>
        <v>2444499</v>
      </c>
    </row>
    <row r="45" spans="1:17" s="8" customFormat="1" ht="18" customHeight="1" x14ac:dyDescent="0.25">
      <c r="A45" s="87"/>
      <c r="B45" s="82">
        <v>71955000</v>
      </c>
      <c r="C45" s="53" t="s">
        <v>5</v>
      </c>
      <c r="D45" s="53"/>
      <c r="E45" s="54"/>
      <c r="F45" s="67"/>
      <c r="G45" s="41"/>
      <c r="H45" s="65"/>
      <c r="I45" s="67"/>
      <c r="J45" s="51" t="s">
        <v>31</v>
      </c>
      <c r="K45" s="58" t="s">
        <v>3</v>
      </c>
      <c r="L45" s="69">
        <v>2340417</v>
      </c>
      <c r="M45" s="69">
        <f t="shared" si="14"/>
        <v>2340417</v>
      </c>
      <c r="N45" s="47"/>
      <c r="O45" s="74"/>
      <c r="P45" s="74"/>
      <c r="Q45" s="43">
        <f t="shared" si="5"/>
        <v>2340417</v>
      </c>
    </row>
    <row r="46" spans="1:17" s="8" customFormat="1" ht="31.5" customHeight="1" x14ac:dyDescent="0.25">
      <c r="A46" s="87"/>
      <c r="B46" s="82">
        <v>71955000</v>
      </c>
      <c r="C46" s="53" t="s">
        <v>5</v>
      </c>
      <c r="D46" s="53"/>
      <c r="E46" s="54"/>
      <c r="F46" s="67"/>
      <c r="G46" s="41"/>
      <c r="H46" s="65"/>
      <c r="I46" s="67"/>
      <c r="J46" s="50" t="s">
        <v>33</v>
      </c>
      <c r="K46" s="70" t="s">
        <v>2</v>
      </c>
      <c r="L46" s="69">
        <v>1242877</v>
      </c>
      <c r="M46" s="69">
        <f t="shared" si="14"/>
        <v>1242877</v>
      </c>
      <c r="N46" s="47"/>
      <c r="O46" s="47"/>
      <c r="P46" s="47"/>
      <c r="Q46" s="43">
        <f t="shared" si="5"/>
        <v>1242877</v>
      </c>
    </row>
    <row r="47" spans="1:17" s="8" customFormat="1" ht="30.75" customHeight="1" x14ac:dyDescent="0.25">
      <c r="A47" s="87"/>
      <c r="B47" s="82">
        <v>71955000</v>
      </c>
      <c r="C47" s="53" t="s">
        <v>5</v>
      </c>
      <c r="D47" s="53"/>
      <c r="E47" s="54"/>
      <c r="F47" s="67"/>
      <c r="G47" s="41"/>
      <c r="H47" s="65"/>
      <c r="I47" s="67"/>
      <c r="J47" s="76" t="s">
        <v>29</v>
      </c>
      <c r="K47" s="58" t="s">
        <v>4</v>
      </c>
      <c r="L47" s="69">
        <v>439517</v>
      </c>
      <c r="M47" s="69">
        <f t="shared" si="14"/>
        <v>439517</v>
      </c>
      <c r="N47" s="47"/>
      <c r="O47" s="47"/>
      <c r="P47" s="47"/>
      <c r="Q47" s="43">
        <f t="shared" si="5"/>
        <v>439517</v>
      </c>
    </row>
    <row r="48" spans="1:17" s="8" customFormat="1" ht="31.5" customHeight="1" x14ac:dyDescent="0.25">
      <c r="A48" s="87"/>
      <c r="B48" s="82">
        <v>71955000</v>
      </c>
      <c r="C48" s="53" t="s">
        <v>5</v>
      </c>
      <c r="D48" s="53"/>
      <c r="E48" s="54"/>
      <c r="F48" s="67"/>
      <c r="G48" s="41"/>
      <c r="H48" s="65"/>
      <c r="I48" s="67"/>
      <c r="J48" s="50" t="s">
        <v>32</v>
      </c>
      <c r="K48" s="70" t="s">
        <v>0</v>
      </c>
      <c r="L48" s="69">
        <v>190843</v>
      </c>
      <c r="M48" s="69">
        <f t="shared" si="14"/>
        <v>190843</v>
      </c>
      <c r="N48" s="47"/>
      <c r="O48" s="47"/>
      <c r="P48" s="47"/>
      <c r="Q48" s="43">
        <f t="shared" si="5"/>
        <v>190843</v>
      </c>
    </row>
    <row r="49" spans="1:38" s="8" customFormat="1" ht="18" customHeight="1" x14ac:dyDescent="0.25">
      <c r="A49" s="88"/>
      <c r="B49" s="82">
        <v>71955000</v>
      </c>
      <c r="C49" s="53" t="s">
        <v>5</v>
      </c>
      <c r="D49" s="49"/>
      <c r="E49" s="49"/>
      <c r="F49" s="39"/>
      <c r="G49" s="72"/>
      <c r="H49" s="71"/>
      <c r="I49" s="39"/>
      <c r="J49" s="49" t="s">
        <v>30</v>
      </c>
      <c r="K49" s="75">
        <v>21</v>
      </c>
      <c r="L49" s="48">
        <v>0</v>
      </c>
      <c r="M49" s="48">
        <f>L49</f>
        <v>0</v>
      </c>
      <c r="N49" s="47"/>
      <c r="O49" s="47"/>
      <c r="P49" s="47"/>
      <c r="Q49" s="43">
        <f t="shared" ref="Q49" si="15">M49+N49+O49+P49</f>
        <v>0</v>
      </c>
    </row>
    <row r="50" spans="1:38" s="8" customFormat="1" ht="15.75" x14ac:dyDescent="0.25">
      <c r="A50" s="86">
        <v>8</v>
      </c>
      <c r="B50" s="82">
        <v>71955000</v>
      </c>
      <c r="C50" s="53" t="s">
        <v>5</v>
      </c>
      <c r="D50" s="53" t="s">
        <v>5</v>
      </c>
      <c r="E50" s="54" t="s">
        <v>6</v>
      </c>
      <c r="F50" s="67">
        <v>79</v>
      </c>
      <c r="G50" s="41" t="s">
        <v>19</v>
      </c>
      <c r="H50" s="65">
        <v>4133.6000000000004</v>
      </c>
      <c r="I50" s="67">
        <v>205</v>
      </c>
      <c r="J50" s="79" t="s">
        <v>26</v>
      </c>
      <c r="K50" s="41" t="s">
        <v>1</v>
      </c>
      <c r="L50" s="69">
        <f>L51+L52</f>
        <v>4117786</v>
      </c>
      <c r="M50" s="69">
        <f>M51+M52</f>
        <v>4117786</v>
      </c>
      <c r="N50" s="69">
        <f t="shared" ref="N50:P50" si="16">N51+N52</f>
        <v>0</v>
      </c>
      <c r="O50" s="69">
        <f t="shared" si="16"/>
        <v>0</v>
      </c>
      <c r="P50" s="69">
        <f t="shared" si="16"/>
        <v>0</v>
      </c>
      <c r="Q50" s="43">
        <f>M50+N50+O50+P50</f>
        <v>4117786</v>
      </c>
    </row>
    <row r="51" spans="1:38" s="8" customFormat="1" ht="18" customHeight="1" x14ac:dyDescent="0.25">
      <c r="A51" s="87"/>
      <c r="B51" s="82">
        <v>71955000</v>
      </c>
      <c r="C51" s="53" t="s">
        <v>5</v>
      </c>
      <c r="D51" s="53"/>
      <c r="E51" s="54"/>
      <c r="F51" s="67"/>
      <c r="G51" s="41"/>
      <c r="H51" s="65"/>
      <c r="I51" s="67"/>
      <c r="J51" s="52" t="s">
        <v>31</v>
      </c>
      <c r="K51" s="58" t="s">
        <v>3</v>
      </c>
      <c r="L51" s="69">
        <v>4117786</v>
      </c>
      <c r="M51" s="69">
        <f>L51</f>
        <v>4117786</v>
      </c>
      <c r="N51" s="47"/>
      <c r="O51" s="47"/>
      <c r="P51" s="47"/>
      <c r="Q51" s="43">
        <f t="shared" si="5"/>
        <v>4117786</v>
      </c>
    </row>
    <row r="52" spans="1:38" s="8" customFormat="1" ht="18" customHeight="1" x14ac:dyDescent="0.25">
      <c r="A52" s="88"/>
      <c r="B52" s="82">
        <v>71955000</v>
      </c>
      <c r="C52" s="53" t="s">
        <v>5</v>
      </c>
      <c r="D52" s="49"/>
      <c r="E52" s="49"/>
      <c r="F52" s="39"/>
      <c r="G52" s="72"/>
      <c r="H52" s="71"/>
      <c r="I52" s="39"/>
      <c r="J52" s="49" t="s">
        <v>30</v>
      </c>
      <c r="K52" s="75">
        <v>21</v>
      </c>
      <c r="L52" s="48">
        <v>0</v>
      </c>
      <c r="M52" s="48">
        <f>L52</f>
        <v>0</v>
      </c>
      <c r="N52" s="47"/>
      <c r="O52" s="47"/>
      <c r="P52" s="47"/>
      <c r="Q52" s="43">
        <f t="shared" si="5"/>
        <v>0</v>
      </c>
    </row>
    <row r="53" spans="1:38" s="10" customFormat="1" ht="18.75" x14ac:dyDescent="0.3">
      <c r="A53" s="89">
        <v>9</v>
      </c>
      <c r="B53" s="82">
        <v>71955000</v>
      </c>
      <c r="C53" s="53" t="s">
        <v>5</v>
      </c>
      <c r="D53" s="53" t="s">
        <v>5</v>
      </c>
      <c r="E53" s="54" t="s">
        <v>21</v>
      </c>
      <c r="F53" s="38">
        <v>20</v>
      </c>
      <c r="G53" s="41" t="s">
        <v>19</v>
      </c>
      <c r="H53" s="65">
        <v>3279.5</v>
      </c>
      <c r="I53" s="38">
        <v>175</v>
      </c>
      <c r="J53" s="79" t="s">
        <v>26</v>
      </c>
      <c r="K53" s="66" t="s">
        <v>1</v>
      </c>
      <c r="L53" s="48">
        <f>L54+L55</f>
        <v>127803</v>
      </c>
      <c r="M53" s="48">
        <f t="shared" ref="M53:P53" si="17">M54+M55</f>
        <v>20000</v>
      </c>
      <c r="N53" s="48">
        <f t="shared" si="17"/>
        <v>0</v>
      </c>
      <c r="O53" s="48">
        <f t="shared" si="17"/>
        <v>102412.84999999999</v>
      </c>
      <c r="P53" s="48">
        <f t="shared" si="17"/>
        <v>5390.1500000000087</v>
      </c>
      <c r="Q53" s="43">
        <f t="shared" si="5"/>
        <v>127803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7"/>
      <c r="AJ53" s="9"/>
      <c r="AK53" s="9"/>
      <c r="AL53" s="9"/>
    </row>
    <row r="54" spans="1:38" s="12" customFormat="1" ht="48" customHeight="1" x14ac:dyDescent="0.3">
      <c r="A54" s="90"/>
      <c r="B54" s="82">
        <v>71955000</v>
      </c>
      <c r="C54" s="53" t="s">
        <v>5</v>
      </c>
      <c r="D54" s="53"/>
      <c r="E54" s="54"/>
      <c r="F54" s="38"/>
      <c r="G54" s="41"/>
      <c r="H54" s="65"/>
      <c r="I54" s="38"/>
      <c r="J54" s="76" t="s">
        <v>27</v>
      </c>
      <c r="K54" s="66">
        <v>20</v>
      </c>
      <c r="L54" s="48">
        <v>107803</v>
      </c>
      <c r="M54" s="47"/>
      <c r="N54" s="40"/>
      <c r="O54" s="40">
        <f>L54*0.95</f>
        <v>102412.84999999999</v>
      </c>
      <c r="P54" s="43">
        <f>L54-O54</f>
        <v>5390.1500000000087</v>
      </c>
      <c r="Q54" s="43">
        <f t="shared" si="5"/>
        <v>107803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7"/>
      <c r="AJ54" s="11"/>
      <c r="AK54" s="11"/>
      <c r="AL54" s="11"/>
    </row>
    <row r="55" spans="1:38" s="10" customFormat="1" ht="33.75" customHeight="1" x14ac:dyDescent="0.3">
      <c r="A55" s="91"/>
      <c r="B55" s="82">
        <v>71955000</v>
      </c>
      <c r="C55" s="53" t="s">
        <v>5</v>
      </c>
      <c r="D55" s="53"/>
      <c r="E55" s="79"/>
      <c r="F55" s="38"/>
      <c r="G55" s="41"/>
      <c r="H55" s="65"/>
      <c r="I55" s="38"/>
      <c r="J55" s="76" t="s">
        <v>41</v>
      </c>
      <c r="K55" s="59">
        <v>96</v>
      </c>
      <c r="L55" s="48">
        <v>20000</v>
      </c>
      <c r="M55" s="48">
        <v>20000</v>
      </c>
      <c r="N55" s="40"/>
      <c r="O55" s="62"/>
      <c r="P55" s="43"/>
      <c r="Q55" s="43">
        <f t="shared" si="5"/>
        <v>20000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7"/>
      <c r="AJ55" s="9"/>
      <c r="AK55" s="9"/>
      <c r="AL55" s="9"/>
    </row>
    <row r="56" spans="1:38" s="12" customFormat="1" ht="18.75" x14ac:dyDescent="0.3">
      <c r="A56" s="86">
        <v>10</v>
      </c>
      <c r="B56" s="82">
        <v>71955000</v>
      </c>
      <c r="C56" s="53" t="s">
        <v>5</v>
      </c>
      <c r="D56" s="53" t="s">
        <v>5</v>
      </c>
      <c r="E56" s="54" t="s">
        <v>20</v>
      </c>
      <c r="F56" s="38">
        <v>6</v>
      </c>
      <c r="G56" s="41" t="s">
        <v>19</v>
      </c>
      <c r="H56" s="65">
        <v>1642.4</v>
      </c>
      <c r="I56" s="38">
        <v>91</v>
      </c>
      <c r="J56" s="76" t="s">
        <v>26</v>
      </c>
      <c r="K56" s="61" t="s">
        <v>1</v>
      </c>
      <c r="L56" s="48">
        <f>L57+L58</f>
        <v>361629</v>
      </c>
      <c r="M56" s="48">
        <f t="shared" ref="M56:P56" si="18">M57+M58</f>
        <v>20000</v>
      </c>
      <c r="N56" s="48">
        <f t="shared" si="18"/>
        <v>0</v>
      </c>
      <c r="O56" s="48">
        <f t="shared" si="18"/>
        <v>324547.55</v>
      </c>
      <c r="P56" s="48">
        <f t="shared" si="18"/>
        <v>17081.450000000012</v>
      </c>
      <c r="Q56" s="43">
        <f t="shared" si="5"/>
        <v>361629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7"/>
      <c r="AJ56" s="11"/>
      <c r="AK56" s="11"/>
      <c r="AL56" s="11"/>
    </row>
    <row r="57" spans="1:38" s="10" customFormat="1" ht="48" customHeight="1" x14ac:dyDescent="0.3">
      <c r="A57" s="87"/>
      <c r="B57" s="82">
        <v>71955000</v>
      </c>
      <c r="C57" s="53" t="s">
        <v>5</v>
      </c>
      <c r="D57" s="53"/>
      <c r="E57" s="54"/>
      <c r="F57" s="67"/>
      <c r="G57" s="41"/>
      <c r="H57" s="65"/>
      <c r="I57" s="67"/>
      <c r="J57" s="76" t="s">
        <v>27</v>
      </c>
      <c r="K57" s="68">
        <v>20</v>
      </c>
      <c r="L57" s="48">
        <v>341629</v>
      </c>
      <c r="M57" s="40"/>
      <c r="N57" s="40"/>
      <c r="O57" s="40">
        <f>L57*0.95</f>
        <v>324547.55</v>
      </c>
      <c r="P57" s="43">
        <f>L57-O57</f>
        <v>17081.450000000012</v>
      </c>
      <c r="Q57" s="43">
        <f t="shared" si="5"/>
        <v>341629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7"/>
      <c r="AJ57" s="9"/>
      <c r="AK57" s="9"/>
      <c r="AL57" s="9"/>
    </row>
    <row r="58" spans="1:38" s="17" customFormat="1" ht="33.75" customHeight="1" x14ac:dyDescent="0.3">
      <c r="A58" s="88"/>
      <c r="B58" s="82">
        <v>71955000</v>
      </c>
      <c r="C58" s="53" t="s">
        <v>5</v>
      </c>
      <c r="D58" s="53"/>
      <c r="E58" s="54"/>
      <c r="F58" s="67"/>
      <c r="G58" s="41"/>
      <c r="H58" s="65"/>
      <c r="I58" s="67"/>
      <c r="J58" s="76" t="s">
        <v>41</v>
      </c>
      <c r="K58" s="59">
        <v>96</v>
      </c>
      <c r="L58" s="48">
        <v>20000</v>
      </c>
      <c r="M58" s="48">
        <v>20000</v>
      </c>
      <c r="N58" s="40"/>
      <c r="O58" s="40"/>
      <c r="P58" s="40"/>
      <c r="Q58" s="43">
        <f t="shared" si="5"/>
        <v>20000</v>
      </c>
      <c r="R58" s="1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7"/>
      <c r="AJ58" s="15"/>
      <c r="AK58" s="15"/>
      <c r="AL58" s="15"/>
    </row>
    <row r="59" spans="1:38" s="14" customFormat="1" ht="18.75" x14ac:dyDescent="0.3">
      <c r="A59" s="86">
        <v>11</v>
      </c>
      <c r="B59" s="82">
        <v>71955000</v>
      </c>
      <c r="C59" s="53" t="s">
        <v>5</v>
      </c>
      <c r="D59" s="53" t="s">
        <v>5</v>
      </c>
      <c r="E59" s="54" t="s">
        <v>20</v>
      </c>
      <c r="F59" s="67">
        <v>17</v>
      </c>
      <c r="G59" s="41" t="s">
        <v>19</v>
      </c>
      <c r="H59" s="65">
        <v>5748.59</v>
      </c>
      <c r="I59" s="67">
        <v>322</v>
      </c>
      <c r="J59" s="76" t="s">
        <v>26</v>
      </c>
      <c r="K59" s="61" t="s">
        <v>1</v>
      </c>
      <c r="L59" s="48">
        <f>L60+L61</f>
        <v>500613</v>
      </c>
      <c r="M59" s="48">
        <f t="shared" ref="M59:P59" si="19">M60+M61</f>
        <v>20000</v>
      </c>
      <c r="N59" s="48">
        <f t="shared" si="19"/>
        <v>0</v>
      </c>
      <c r="O59" s="48">
        <f t="shared" si="19"/>
        <v>456582.35</v>
      </c>
      <c r="P59" s="48">
        <f t="shared" si="19"/>
        <v>24030.650000000023</v>
      </c>
      <c r="Q59" s="43">
        <f t="shared" si="5"/>
        <v>500613</v>
      </c>
      <c r="R59" s="7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7"/>
      <c r="AJ59" s="13"/>
      <c r="AK59" s="13"/>
      <c r="AL59" s="13"/>
    </row>
    <row r="60" spans="1:38" s="19" customFormat="1" ht="48" customHeight="1" x14ac:dyDescent="0.3">
      <c r="A60" s="87"/>
      <c r="B60" s="82">
        <v>71955000</v>
      </c>
      <c r="C60" s="53" t="s">
        <v>5</v>
      </c>
      <c r="D60" s="53"/>
      <c r="E60" s="54"/>
      <c r="F60" s="67"/>
      <c r="G60" s="41"/>
      <c r="H60" s="65"/>
      <c r="I60" s="67"/>
      <c r="J60" s="76" t="s">
        <v>27</v>
      </c>
      <c r="K60" s="68">
        <v>20</v>
      </c>
      <c r="L60" s="48">
        <v>480613</v>
      </c>
      <c r="M60" s="48"/>
      <c r="N60" s="40"/>
      <c r="O60" s="40">
        <f>L60*0.95</f>
        <v>456582.35</v>
      </c>
      <c r="P60" s="43">
        <f>L60-O60</f>
        <v>24030.650000000023</v>
      </c>
      <c r="Q60" s="43">
        <f t="shared" si="5"/>
        <v>480613</v>
      </c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7"/>
      <c r="AJ60" s="18"/>
      <c r="AK60" s="18"/>
      <c r="AL60" s="18"/>
    </row>
    <row r="61" spans="1:38" s="12" customFormat="1" ht="33.75" customHeight="1" x14ac:dyDescent="0.3">
      <c r="A61" s="88"/>
      <c r="B61" s="82">
        <v>71955000</v>
      </c>
      <c r="C61" s="53" t="s">
        <v>5</v>
      </c>
      <c r="D61" s="53"/>
      <c r="E61" s="54"/>
      <c r="F61" s="67"/>
      <c r="G61" s="41"/>
      <c r="H61" s="65"/>
      <c r="I61" s="67"/>
      <c r="J61" s="76" t="s">
        <v>41</v>
      </c>
      <c r="K61" s="59">
        <v>96</v>
      </c>
      <c r="L61" s="48">
        <v>20000</v>
      </c>
      <c r="M61" s="48">
        <v>20000</v>
      </c>
      <c r="N61" s="40"/>
      <c r="O61" s="40"/>
      <c r="P61" s="40"/>
      <c r="Q61" s="43">
        <f t="shared" si="5"/>
        <v>20000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7"/>
      <c r="AJ61" s="11"/>
      <c r="AK61" s="11"/>
      <c r="AL61" s="11"/>
    </row>
    <row r="62" spans="1:38" s="17" customFormat="1" ht="18.75" x14ac:dyDescent="0.3">
      <c r="A62" s="86">
        <v>12</v>
      </c>
      <c r="B62" s="82">
        <v>71955000</v>
      </c>
      <c r="C62" s="53" t="s">
        <v>5</v>
      </c>
      <c r="D62" s="53" t="s">
        <v>5</v>
      </c>
      <c r="E62" s="54" t="s">
        <v>20</v>
      </c>
      <c r="F62" s="67">
        <v>25</v>
      </c>
      <c r="G62" s="41" t="s">
        <v>19</v>
      </c>
      <c r="H62" s="65">
        <v>5760.5</v>
      </c>
      <c r="I62" s="67">
        <v>292</v>
      </c>
      <c r="J62" s="77" t="s">
        <v>26</v>
      </c>
      <c r="K62" s="60" t="s">
        <v>1</v>
      </c>
      <c r="L62" s="48">
        <f>L63+L64</f>
        <v>166203</v>
      </c>
      <c r="M62" s="48">
        <f t="shared" ref="M62:P62" si="20">M63+M64</f>
        <v>20000</v>
      </c>
      <c r="N62" s="48">
        <f t="shared" si="20"/>
        <v>0</v>
      </c>
      <c r="O62" s="48">
        <f t="shared" si="20"/>
        <v>138892.85</v>
      </c>
      <c r="P62" s="48">
        <f t="shared" si="20"/>
        <v>7310.1499999999942</v>
      </c>
      <c r="Q62" s="43">
        <f t="shared" si="5"/>
        <v>166203</v>
      </c>
      <c r="R62" s="1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7"/>
      <c r="AJ62" s="15"/>
      <c r="AK62" s="15"/>
      <c r="AL62" s="15"/>
    </row>
    <row r="63" spans="1:38" s="14" customFormat="1" ht="48" customHeight="1" x14ac:dyDescent="0.3">
      <c r="A63" s="87"/>
      <c r="B63" s="82">
        <v>71955000</v>
      </c>
      <c r="C63" s="53" t="s">
        <v>5</v>
      </c>
      <c r="D63" s="53"/>
      <c r="E63" s="54"/>
      <c r="F63" s="67"/>
      <c r="G63" s="41"/>
      <c r="H63" s="65"/>
      <c r="I63" s="67"/>
      <c r="J63" s="76" t="s">
        <v>27</v>
      </c>
      <c r="K63" s="61">
        <v>20</v>
      </c>
      <c r="L63" s="48">
        <v>146203</v>
      </c>
      <c r="M63" s="48"/>
      <c r="N63" s="40"/>
      <c r="O63" s="40">
        <f>L63*0.95</f>
        <v>138892.85</v>
      </c>
      <c r="P63" s="43">
        <f>L63-O63</f>
        <v>7310.1499999999942</v>
      </c>
      <c r="Q63" s="43">
        <f t="shared" si="5"/>
        <v>146203</v>
      </c>
      <c r="R63" s="7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7"/>
      <c r="AJ63" s="13"/>
      <c r="AK63" s="13"/>
      <c r="AL63" s="13"/>
    </row>
    <row r="64" spans="1:38" s="21" customFormat="1" ht="33.75" customHeight="1" x14ac:dyDescent="0.3">
      <c r="A64" s="88"/>
      <c r="B64" s="82">
        <v>71955000</v>
      </c>
      <c r="C64" s="53" t="s">
        <v>5</v>
      </c>
      <c r="D64" s="53"/>
      <c r="E64" s="54"/>
      <c r="F64" s="67"/>
      <c r="G64" s="41"/>
      <c r="H64" s="65"/>
      <c r="I64" s="67"/>
      <c r="J64" s="76" t="s">
        <v>41</v>
      </c>
      <c r="K64" s="59">
        <v>96</v>
      </c>
      <c r="L64" s="48">
        <v>20000</v>
      </c>
      <c r="M64" s="48">
        <v>20000</v>
      </c>
      <c r="N64" s="40"/>
      <c r="O64" s="40"/>
      <c r="P64" s="40"/>
      <c r="Q64" s="43">
        <f t="shared" si="5"/>
        <v>20000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7"/>
      <c r="AJ64" s="20"/>
      <c r="AK64" s="20"/>
      <c r="AL64" s="20"/>
    </row>
    <row r="65" spans="1:38" s="23" customFormat="1" ht="18.75" x14ac:dyDescent="0.3">
      <c r="A65" s="86">
        <v>13</v>
      </c>
      <c r="B65" s="82">
        <v>71955000</v>
      </c>
      <c r="C65" s="53" t="s">
        <v>5</v>
      </c>
      <c r="D65" s="78" t="s">
        <v>5</v>
      </c>
      <c r="E65" s="54" t="s">
        <v>6</v>
      </c>
      <c r="F65" s="38">
        <v>71</v>
      </c>
      <c r="G65" s="81" t="s">
        <v>19</v>
      </c>
      <c r="H65" s="63">
        <v>3282.7</v>
      </c>
      <c r="I65" s="64">
        <v>143</v>
      </c>
      <c r="J65" s="76" t="s">
        <v>26</v>
      </c>
      <c r="K65" s="60" t="s">
        <v>1</v>
      </c>
      <c r="L65" s="48">
        <f>L66+L67</f>
        <v>127319</v>
      </c>
      <c r="M65" s="48">
        <f t="shared" ref="M65:P65" si="21">M66+M67</f>
        <v>20000</v>
      </c>
      <c r="N65" s="48">
        <f t="shared" si="21"/>
        <v>0</v>
      </c>
      <c r="O65" s="48">
        <f t="shared" si="21"/>
        <v>101953.04999999999</v>
      </c>
      <c r="P65" s="48">
        <f t="shared" si="21"/>
        <v>5365.9500000000116</v>
      </c>
      <c r="Q65" s="43">
        <f t="shared" si="5"/>
        <v>127319</v>
      </c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7"/>
      <c r="AJ65" s="22"/>
      <c r="AK65" s="22"/>
      <c r="AL65" s="22"/>
    </row>
    <row r="66" spans="1:38" s="23" customFormat="1" ht="48" customHeight="1" x14ac:dyDescent="0.3">
      <c r="A66" s="87"/>
      <c r="B66" s="82">
        <v>71955000</v>
      </c>
      <c r="C66" s="53" t="s">
        <v>5</v>
      </c>
      <c r="D66" s="76"/>
      <c r="E66" s="76"/>
      <c r="F66" s="55"/>
      <c r="G66" s="56"/>
      <c r="H66" s="57"/>
      <c r="I66" s="38"/>
      <c r="J66" s="76" t="s">
        <v>27</v>
      </c>
      <c r="K66" s="58">
        <v>20</v>
      </c>
      <c r="L66" s="48">
        <v>107319</v>
      </c>
      <c r="M66" s="43"/>
      <c r="N66" s="43"/>
      <c r="O66" s="43">
        <f>L66*0.95</f>
        <v>101953.04999999999</v>
      </c>
      <c r="P66" s="43">
        <f>L66-O66</f>
        <v>5365.9500000000116</v>
      </c>
      <c r="Q66" s="43">
        <f t="shared" si="5"/>
        <v>107319</v>
      </c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7"/>
      <c r="AJ66" s="22"/>
      <c r="AK66" s="22"/>
      <c r="AL66" s="22"/>
    </row>
    <row r="67" spans="1:38" s="23" customFormat="1" ht="33.75" customHeight="1" x14ac:dyDescent="0.3">
      <c r="A67" s="88"/>
      <c r="B67" s="82">
        <v>71955000</v>
      </c>
      <c r="C67" s="53" t="s">
        <v>5</v>
      </c>
      <c r="D67" s="53"/>
      <c r="E67" s="54"/>
      <c r="F67" s="67"/>
      <c r="G67" s="41"/>
      <c r="H67" s="65"/>
      <c r="I67" s="67"/>
      <c r="J67" s="76" t="s">
        <v>41</v>
      </c>
      <c r="K67" s="59">
        <v>96</v>
      </c>
      <c r="L67" s="48">
        <v>20000</v>
      </c>
      <c r="M67" s="48">
        <v>20000</v>
      </c>
      <c r="N67" s="48"/>
      <c r="O67" s="48"/>
      <c r="P67" s="48"/>
      <c r="Q67" s="43">
        <f t="shared" si="5"/>
        <v>20000</v>
      </c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7"/>
      <c r="AJ67" s="22"/>
      <c r="AK67" s="22"/>
      <c r="AL67" s="22"/>
    </row>
    <row r="68" spans="1:38" s="21" customFormat="1" ht="18.75" x14ac:dyDescent="0.3">
      <c r="A68" s="86">
        <v>14</v>
      </c>
      <c r="B68" s="82">
        <v>71955000</v>
      </c>
      <c r="C68" s="53" t="s">
        <v>5</v>
      </c>
      <c r="D68" s="76" t="s">
        <v>5</v>
      </c>
      <c r="E68" s="54" t="s">
        <v>6</v>
      </c>
      <c r="F68" s="55">
        <v>94</v>
      </c>
      <c r="G68" s="56" t="s">
        <v>19</v>
      </c>
      <c r="H68" s="57">
        <v>6571.6</v>
      </c>
      <c r="I68" s="38">
        <v>348</v>
      </c>
      <c r="J68" s="76" t="s">
        <v>26</v>
      </c>
      <c r="K68" s="58" t="s">
        <v>1</v>
      </c>
      <c r="L68" s="48">
        <f>L69+L70</f>
        <v>180642</v>
      </c>
      <c r="M68" s="48">
        <f t="shared" ref="M68:P68" si="22">M69+M70</f>
        <v>20000</v>
      </c>
      <c r="N68" s="48">
        <f t="shared" si="22"/>
        <v>0</v>
      </c>
      <c r="O68" s="48">
        <f t="shared" si="22"/>
        <v>152609.9</v>
      </c>
      <c r="P68" s="48">
        <f t="shared" si="22"/>
        <v>8032.1000000000058</v>
      </c>
      <c r="Q68" s="43">
        <f t="shared" si="5"/>
        <v>180642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7"/>
      <c r="AJ68" s="20"/>
      <c r="AK68" s="20"/>
      <c r="AL68" s="20"/>
    </row>
    <row r="69" spans="1:38" s="25" customFormat="1" ht="48" customHeight="1" x14ac:dyDescent="0.25">
      <c r="A69" s="87"/>
      <c r="B69" s="82">
        <v>71955000</v>
      </c>
      <c r="C69" s="53" t="s">
        <v>5</v>
      </c>
      <c r="D69" s="53"/>
      <c r="E69" s="54"/>
      <c r="F69" s="67"/>
      <c r="G69" s="41"/>
      <c r="H69" s="65"/>
      <c r="I69" s="67"/>
      <c r="J69" s="76" t="s">
        <v>27</v>
      </c>
      <c r="K69" s="68">
        <v>20</v>
      </c>
      <c r="L69" s="48">
        <v>160642</v>
      </c>
      <c r="M69" s="40"/>
      <c r="N69" s="40"/>
      <c r="O69" s="40">
        <f>L69*0.95</f>
        <v>152609.9</v>
      </c>
      <c r="P69" s="43">
        <f>L69-O69</f>
        <v>8032.1000000000058</v>
      </c>
      <c r="Q69" s="43">
        <f t="shared" si="5"/>
        <v>160642</v>
      </c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16"/>
      <c r="AJ69" s="24"/>
      <c r="AK69" s="24"/>
      <c r="AL69" s="24"/>
    </row>
    <row r="70" spans="1:38" s="23" customFormat="1" ht="33.75" customHeight="1" x14ac:dyDescent="0.3">
      <c r="A70" s="88"/>
      <c r="B70" s="82">
        <v>71955000</v>
      </c>
      <c r="C70" s="53" t="s">
        <v>5</v>
      </c>
      <c r="D70" s="76"/>
      <c r="E70" s="76"/>
      <c r="F70" s="55"/>
      <c r="G70" s="56"/>
      <c r="H70" s="57"/>
      <c r="I70" s="38"/>
      <c r="J70" s="76" t="s">
        <v>41</v>
      </c>
      <c r="K70" s="59">
        <v>96</v>
      </c>
      <c r="L70" s="48">
        <v>20000</v>
      </c>
      <c r="M70" s="48">
        <v>20000</v>
      </c>
      <c r="N70" s="43"/>
      <c r="O70" s="43"/>
      <c r="P70" s="43"/>
      <c r="Q70" s="43">
        <f t="shared" si="5"/>
        <v>20000</v>
      </c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7"/>
      <c r="AJ70" s="22"/>
      <c r="AK70" s="22"/>
      <c r="AL70" s="22"/>
    </row>
    <row r="71" spans="1:38" s="23" customFormat="1" ht="18.75" x14ac:dyDescent="0.3">
      <c r="A71" s="86">
        <v>15</v>
      </c>
      <c r="B71" s="82">
        <v>71955000</v>
      </c>
      <c r="C71" s="53" t="s">
        <v>5</v>
      </c>
      <c r="D71" s="53" t="s">
        <v>5</v>
      </c>
      <c r="E71" s="54" t="s">
        <v>6</v>
      </c>
      <c r="F71" s="67">
        <v>95</v>
      </c>
      <c r="G71" s="41" t="s">
        <v>19</v>
      </c>
      <c r="H71" s="65">
        <v>3286.3</v>
      </c>
      <c r="I71" s="67">
        <v>148</v>
      </c>
      <c r="J71" s="79" t="s">
        <v>26</v>
      </c>
      <c r="K71" s="68" t="s">
        <v>1</v>
      </c>
      <c r="L71" s="48">
        <f>L72+L73</f>
        <v>127195</v>
      </c>
      <c r="M71" s="48">
        <f t="shared" ref="M71:P71" si="23">M72+M73</f>
        <v>20000</v>
      </c>
      <c r="N71" s="48">
        <f t="shared" si="23"/>
        <v>0</v>
      </c>
      <c r="O71" s="48">
        <f t="shared" si="23"/>
        <v>101835.25</v>
      </c>
      <c r="P71" s="48">
        <f t="shared" si="23"/>
        <v>5359.75</v>
      </c>
      <c r="Q71" s="43">
        <f t="shared" si="5"/>
        <v>127195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7"/>
      <c r="AJ71" s="22"/>
      <c r="AK71" s="22"/>
      <c r="AL71" s="22"/>
    </row>
    <row r="72" spans="1:38" s="23" customFormat="1" ht="48" customHeight="1" x14ac:dyDescent="0.3">
      <c r="A72" s="87"/>
      <c r="B72" s="82">
        <v>71955000</v>
      </c>
      <c r="C72" s="53" t="s">
        <v>5</v>
      </c>
      <c r="D72" s="53"/>
      <c r="E72" s="54"/>
      <c r="F72" s="67"/>
      <c r="G72" s="41"/>
      <c r="H72" s="65"/>
      <c r="I72" s="67"/>
      <c r="J72" s="76" t="s">
        <v>27</v>
      </c>
      <c r="K72" s="66">
        <v>20</v>
      </c>
      <c r="L72" s="48">
        <v>107195</v>
      </c>
      <c r="M72" s="40"/>
      <c r="N72" s="40"/>
      <c r="O72" s="40">
        <f>L72*0.95</f>
        <v>101835.25</v>
      </c>
      <c r="P72" s="43">
        <f>L72-O72</f>
        <v>5359.75</v>
      </c>
      <c r="Q72" s="43">
        <f t="shared" si="5"/>
        <v>107195</v>
      </c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7"/>
      <c r="AJ72" s="22"/>
      <c r="AK72" s="22"/>
      <c r="AL72" s="22"/>
    </row>
    <row r="73" spans="1:38" s="23" customFormat="1" ht="33.75" customHeight="1" x14ac:dyDescent="0.3">
      <c r="A73" s="88"/>
      <c r="B73" s="82">
        <v>71955000</v>
      </c>
      <c r="C73" s="53" t="s">
        <v>5</v>
      </c>
      <c r="D73" s="53"/>
      <c r="E73" s="54"/>
      <c r="F73" s="67"/>
      <c r="G73" s="41"/>
      <c r="H73" s="65"/>
      <c r="I73" s="67"/>
      <c r="J73" s="76" t="s">
        <v>41</v>
      </c>
      <c r="K73" s="59">
        <v>96</v>
      </c>
      <c r="L73" s="48">
        <v>20000</v>
      </c>
      <c r="M73" s="48">
        <v>20000</v>
      </c>
      <c r="N73" s="40"/>
      <c r="O73" s="40"/>
      <c r="P73" s="40"/>
      <c r="Q73" s="43">
        <f t="shared" si="5"/>
        <v>20000</v>
      </c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7"/>
      <c r="AJ73" s="22"/>
      <c r="AK73" s="22"/>
      <c r="AL73" s="22"/>
    </row>
    <row r="74" spans="1:38" s="12" customFormat="1" ht="18.75" x14ac:dyDescent="0.3">
      <c r="A74" s="86">
        <v>16</v>
      </c>
      <c r="B74" s="82">
        <v>71955000</v>
      </c>
      <c r="C74" s="53" t="s">
        <v>5</v>
      </c>
      <c r="D74" s="53" t="s">
        <v>5</v>
      </c>
      <c r="E74" s="54" t="s">
        <v>6</v>
      </c>
      <c r="F74" s="67">
        <v>103</v>
      </c>
      <c r="G74" s="41" t="s">
        <v>19</v>
      </c>
      <c r="H74" s="65">
        <v>4153.3999999999996</v>
      </c>
      <c r="I74" s="67">
        <v>221</v>
      </c>
      <c r="J74" s="77" t="s">
        <v>26</v>
      </c>
      <c r="K74" s="60" t="s">
        <v>1</v>
      </c>
      <c r="L74" s="48">
        <f>L75+L76</f>
        <v>493743</v>
      </c>
      <c r="M74" s="48">
        <f t="shared" ref="M74:P74" si="24">M75+M76</f>
        <v>20000</v>
      </c>
      <c r="N74" s="48">
        <f t="shared" si="24"/>
        <v>0</v>
      </c>
      <c r="O74" s="48">
        <f t="shared" si="24"/>
        <v>450055.85</v>
      </c>
      <c r="P74" s="48">
        <f t="shared" si="24"/>
        <v>23687.150000000023</v>
      </c>
      <c r="Q74" s="43">
        <f t="shared" si="5"/>
        <v>493743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7"/>
      <c r="AJ74" s="11"/>
      <c r="AK74" s="11"/>
      <c r="AL74" s="11"/>
    </row>
    <row r="75" spans="1:38" s="10" customFormat="1" ht="48" customHeight="1" x14ac:dyDescent="0.3">
      <c r="A75" s="87"/>
      <c r="B75" s="82">
        <v>71955000</v>
      </c>
      <c r="C75" s="53" t="s">
        <v>5</v>
      </c>
      <c r="D75" s="53"/>
      <c r="E75" s="54"/>
      <c r="F75" s="67"/>
      <c r="G75" s="41"/>
      <c r="H75" s="65"/>
      <c r="I75" s="67"/>
      <c r="J75" s="76" t="s">
        <v>27</v>
      </c>
      <c r="K75" s="61">
        <v>20</v>
      </c>
      <c r="L75" s="48">
        <v>473743</v>
      </c>
      <c r="M75" s="40"/>
      <c r="N75" s="40"/>
      <c r="O75" s="40">
        <f>L75*0.95</f>
        <v>450055.85</v>
      </c>
      <c r="P75" s="43">
        <f>L75-O75</f>
        <v>23687.150000000023</v>
      </c>
      <c r="Q75" s="43">
        <f t="shared" si="5"/>
        <v>473743</v>
      </c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7"/>
      <c r="AJ75" s="9"/>
      <c r="AK75" s="9"/>
      <c r="AL75" s="9"/>
    </row>
    <row r="76" spans="1:38" s="23" customFormat="1" ht="33.75" customHeight="1" x14ac:dyDescent="0.3">
      <c r="A76" s="88"/>
      <c r="B76" s="82">
        <v>71955000</v>
      </c>
      <c r="C76" s="53" t="s">
        <v>5</v>
      </c>
      <c r="D76" s="53"/>
      <c r="E76" s="54"/>
      <c r="F76" s="67"/>
      <c r="G76" s="41"/>
      <c r="H76" s="65"/>
      <c r="I76" s="67"/>
      <c r="J76" s="76" t="s">
        <v>41</v>
      </c>
      <c r="K76" s="59">
        <v>96</v>
      </c>
      <c r="L76" s="48">
        <v>20000</v>
      </c>
      <c r="M76" s="48">
        <v>20000</v>
      </c>
      <c r="N76" s="40"/>
      <c r="O76" s="40"/>
      <c r="P76" s="40"/>
      <c r="Q76" s="43">
        <f t="shared" si="5"/>
        <v>20000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7"/>
      <c r="AJ76" s="22"/>
      <c r="AK76" s="22"/>
      <c r="AL76" s="22"/>
    </row>
    <row r="77" spans="1:38" s="12" customFormat="1" ht="18.75" x14ac:dyDescent="0.3">
      <c r="A77" s="86">
        <v>17</v>
      </c>
      <c r="B77" s="82">
        <v>71955000</v>
      </c>
      <c r="C77" s="53" t="s">
        <v>5</v>
      </c>
      <c r="D77" s="53" t="s">
        <v>5</v>
      </c>
      <c r="E77" s="54" t="s">
        <v>6</v>
      </c>
      <c r="F77" s="67">
        <v>123</v>
      </c>
      <c r="G77" s="41" t="s">
        <v>19</v>
      </c>
      <c r="H77" s="65">
        <v>4120</v>
      </c>
      <c r="I77" s="67">
        <v>166</v>
      </c>
      <c r="J77" s="77" t="s">
        <v>26</v>
      </c>
      <c r="K77" s="60" t="s">
        <v>1</v>
      </c>
      <c r="L77" s="48">
        <f>L78+L79</f>
        <v>495685</v>
      </c>
      <c r="M77" s="48">
        <f t="shared" ref="M77:P77" si="25">M78+M79</f>
        <v>20000</v>
      </c>
      <c r="N77" s="48">
        <f t="shared" si="25"/>
        <v>0</v>
      </c>
      <c r="O77" s="48">
        <f t="shared" si="25"/>
        <v>451900.75</v>
      </c>
      <c r="P77" s="48">
        <f t="shared" si="25"/>
        <v>23784.25</v>
      </c>
      <c r="Q77" s="43">
        <f t="shared" si="5"/>
        <v>495685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7"/>
      <c r="AJ77" s="11"/>
      <c r="AK77" s="11"/>
      <c r="AL77" s="11"/>
    </row>
    <row r="78" spans="1:38" s="10" customFormat="1" ht="48" customHeight="1" x14ac:dyDescent="0.3">
      <c r="A78" s="87"/>
      <c r="B78" s="82">
        <v>71955000</v>
      </c>
      <c r="C78" s="53" t="s">
        <v>5</v>
      </c>
      <c r="D78" s="53"/>
      <c r="E78" s="54"/>
      <c r="F78" s="67"/>
      <c r="G78" s="41"/>
      <c r="H78" s="65"/>
      <c r="I78" s="67"/>
      <c r="J78" s="76" t="s">
        <v>27</v>
      </c>
      <c r="K78" s="61">
        <v>20</v>
      </c>
      <c r="L78" s="48">
        <v>475685</v>
      </c>
      <c r="M78" s="40"/>
      <c r="N78" s="40"/>
      <c r="O78" s="40">
        <f>L78*0.95</f>
        <v>451900.75</v>
      </c>
      <c r="P78" s="43">
        <f>L78-O78</f>
        <v>23784.25</v>
      </c>
      <c r="Q78" s="43">
        <f t="shared" si="5"/>
        <v>475685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7"/>
      <c r="AJ78" s="9"/>
      <c r="AK78" s="9"/>
      <c r="AL78" s="9"/>
    </row>
    <row r="79" spans="1:38" s="23" customFormat="1" ht="33.75" customHeight="1" x14ac:dyDescent="0.3">
      <c r="A79" s="88"/>
      <c r="B79" s="82">
        <v>71955000</v>
      </c>
      <c r="C79" s="53" t="s">
        <v>5</v>
      </c>
      <c r="D79" s="53"/>
      <c r="E79" s="54"/>
      <c r="F79" s="67"/>
      <c r="G79" s="41"/>
      <c r="H79" s="65"/>
      <c r="I79" s="67"/>
      <c r="J79" s="76" t="s">
        <v>41</v>
      </c>
      <c r="K79" s="59">
        <v>96</v>
      </c>
      <c r="L79" s="48">
        <v>20000</v>
      </c>
      <c r="M79" s="48">
        <v>20000</v>
      </c>
      <c r="N79" s="40"/>
      <c r="O79" s="40"/>
      <c r="P79" s="40"/>
      <c r="Q79" s="43">
        <f t="shared" si="5"/>
        <v>20000</v>
      </c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7"/>
      <c r="AJ79" s="22"/>
      <c r="AK79" s="22"/>
      <c r="AL79" s="22"/>
    </row>
  </sheetData>
  <mergeCells count="40">
    <mergeCell ref="O7:O9"/>
    <mergeCell ref="A6:A10"/>
    <mergeCell ref="A77:A79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A68:A70"/>
    <mergeCell ref="A65:A67"/>
    <mergeCell ref="A12:E12"/>
    <mergeCell ref="B13:I13"/>
    <mergeCell ref="A53:A55"/>
    <mergeCell ref="A56:A58"/>
    <mergeCell ref="A59:A61"/>
    <mergeCell ref="A62:A64"/>
    <mergeCell ref="A50:A52"/>
    <mergeCell ref="A71:A73"/>
    <mergeCell ref="A14:A16"/>
    <mergeCell ref="A17:A19"/>
    <mergeCell ref="A20:A26"/>
    <mergeCell ref="A27:A33"/>
    <mergeCell ref="A34:A39"/>
    <mergeCell ref="A40:A42"/>
    <mergeCell ref="A43:A49"/>
    <mergeCell ref="A74:A76"/>
  </mergeCells>
  <printOptions horizontalCentered="1"/>
  <pageMargins left="0.78740157480314965" right="0.78740157480314965" top="1.1811023622047245" bottom="0.39370078740157483" header="0" footer="0"/>
  <pageSetup paperSize="9" scale="33" fitToHeight="0" orientation="landscape" useFirstPageNumber="1" r:id="rId1"/>
  <headerFooter differentFirst="1">
    <oddHeader>&amp;C&amp;"PT Astra Serif,обычный"&amp;12&amp;P</oddHeader>
  </headerFooter>
  <rowBreaks count="2" manualBreakCount="2">
    <brk id="33" max="16" man="1"/>
    <brk id="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2019-12-17T09:48:28Z</cp:lastPrinted>
  <dcterms:created xsi:type="dcterms:W3CDTF">2015-06-18T05:00:26Z</dcterms:created>
  <dcterms:modified xsi:type="dcterms:W3CDTF">2019-12-18T12:57:49Z</dcterms:modified>
</cp:coreProperties>
</file>