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изменение!$A$12:$AM$42</definedName>
    <definedName name="_xlnm.Print_Titles" localSheetId="0">изменение!$11:$11</definedName>
    <definedName name="_xlnm.Print_Area" localSheetId="0">изменение!$A$1:$Q$42</definedName>
  </definedNames>
  <calcPr calcId="152511"/>
</workbook>
</file>

<file path=xl/calcChain.xml><?xml version="1.0" encoding="utf-8"?>
<calcChain xmlns="http://schemas.openxmlformats.org/spreadsheetml/2006/main">
  <c r="L40" i="1" l="1"/>
  <c r="L37" i="1"/>
  <c r="L34" i="1"/>
  <c r="L31" i="1"/>
  <c r="L28" i="1"/>
  <c r="L14" i="1"/>
  <c r="L21" i="1"/>
  <c r="I12" i="1"/>
  <c r="H12" i="1"/>
  <c r="L12" i="1" l="1"/>
  <c r="O42" i="1" l="1"/>
  <c r="P42" i="1" s="1"/>
  <c r="O39" i="1"/>
  <c r="P39" i="1" s="1"/>
  <c r="O36" i="1"/>
  <c r="P36" i="1" s="1"/>
  <c r="O33" i="1"/>
  <c r="P33" i="1" s="1"/>
  <c r="O29" i="1"/>
  <c r="P29" i="1" s="1"/>
  <c r="M24" i="1" l="1"/>
  <c r="Q24" i="1" s="1"/>
  <c r="M22" i="1" l="1"/>
  <c r="M15" i="1"/>
  <c r="Q15" i="1" l="1"/>
  <c r="Q22" i="1"/>
  <c r="M27" i="1" l="1"/>
  <c r="Q27" i="1" s="1"/>
  <c r="M20" i="1"/>
  <c r="Q20" i="1" s="1"/>
  <c r="M41" i="1" l="1"/>
  <c r="M38" i="1"/>
  <c r="M35" i="1"/>
  <c r="M32" i="1"/>
  <c r="M30" i="1"/>
  <c r="M26" i="1"/>
  <c r="M25" i="1"/>
  <c r="M23" i="1"/>
  <c r="M19" i="1"/>
  <c r="M18" i="1"/>
  <c r="M17" i="1"/>
  <c r="M16" i="1"/>
  <c r="M21" i="1" l="1"/>
  <c r="M14" i="1"/>
  <c r="N14" i="1" l="1"/>
  <c r="O14" i="1"/>
  <c r="P14" i="1"/>
  <c r="N21" i="1"/>
  <c r="O21" i="1"/>
  <c r="P21" i="1"/>
  <c r="M31" i="1"/>
  <c r="N31" i="1"/>
  <c r="O31" i="1"/>
  <c r="M34" i="1"/>
  <c r="N34" i="1"/>
  <c r="O34" i="1"/>
  <c r="M37" i="1"/>
  <c r="N37" i="1"/>
  <c r="O37" i="1"/>
  <c r="M40" i="1"/>
  <c r="N40" i="1"/>
  <c r="O40" i="1"/>
  <c r="Q42" i="1"/>
  <c r="Q39" i="1"/>
  <c r="Q36" i="1"/>
  <c r="Q33" i="1"/>
  <c r="P28" i="1"/>
  <c r="M28" i="1"/>
  <c r="N28" i="1"/>
  <c r="O28" i="1"/>
  <c r="Q30" i="1"/>
  <c r="Q32" i="1"/>
  <c r="Q35" i="1"/>
  <c r="Q38" i="1"/>
  <c r="Q41" i="1"/>
  <c r="M12" i="1" l="1"/>
  <c r="O12" i="1"/>
  <c r="Q14" i="1"/>
  <c r="N12" i="1"/>
  <c r="P37" i="1"/>
  <c r="Q37" i="1" s="1"/>
  <c r="P40" i="1"/>
  <c r="Q40" i="1" s="1"/>
  <c r="P34" i="1"/>
  <c r="Q34" i="1" s="1"/>
  <c r="P31" i="1"/>
  <c r="Q29" i="1"/>
  <c r="Q28" i="1"/>
  <c r="P12" i="1" l="1"/>
  <c r="Q31" i="1"/>
  <c r="Q26" i="1" l="1"/>
  <c r="Q25" i="1"/>
  <c r="Q23" i="1"/>
  <c r="Q21" i="1"/>
  <c r="Q19" i="1"/>
  <c r="Q18" i="1"/>
  <c r="Q17" i="1"/>
  <c r="Q16" i="1"/>
  <c r="Q13" i="1"/>
  <c r="Q12" i="1"/>
</calcChain>
</file>

<file path=xl/sharedStrings.xml><?xml version="1.0" encoding="utf-8"?>
<sst xmlns="http://schemas.openxmlformats.org/spreadsheetml/2006/main" count="135" uniqueCount="49">
  <si>
    <t>05</t>
  </si>
  <si>
    <t>Х</t>
  </si>
  <si>
    <t>03</t>
  </si>
  <si>
    <t>01</t>
  </si>
  <si>
    <t>04</t>
  </si>
  <si>
    <t>ул. Гагарина</t>
  </si>
  <si>
    <t>ул. Дзержинского</t>
  </si>
  <si>
    <t>20</t>
  </si>
  <si>
    <t>г. Лабытнанги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</si>
  <si>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</si>
  <si>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</si>
  <si>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</si>
  <si>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</si>
  <si>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</si>
  <si>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</si>
  <si>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</si>
  <si>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</si>
  <si>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</si>
  <si>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</si>
  <si>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</si>
  <si>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</si>
  <si>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</si>
  <si>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</si>
  <si>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</si>
  <si>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</si>
  <si>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</si>
  <si>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</si>
  <si>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</si>
  <si>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внутридомовых инженерных систем водоснабжения</t>
  </si>
  <si>
    <t>ремонт внутридомовых инженерных систем электроснабжения</t>
  </si>
  <si>
    <t>услуги по строительному контролю</t>
  </si>
  <si>
    <t>ремонт внутридомовых инженерных систем водоотведения</t>
  </si>
  <si>
    <t>ремонт внутридомовых инженерных систем теплоснабжения</t>
  </si>
  <si>
    <t>Код ОКТМО муниципаль-ного образования (№)</t>
  </si>
  <si>
    <t>Итого: муниципальное образование город Лабытнанги 2019 год</t>
  </si>
  <si>
    <t>ул. Школьная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</si>
  <si>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</si>
  <si>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</si>
  <si>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</si>
  <si>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 xml:space="preserve">итого </t>
  </si>
  <si>
    <t xml:space="preserve">ул. Больничная </t>
  </si>
  <si>
    <t xml:space="preserve">ул. Первомайская </t>
  </si>
  <si>
    <t>Общая площадь многоквартир-ного дома                      (кв. м)</t>
  </si>
  <si>
    <t xml:space="preserve">проведение проверки на достоверность определения сметной стоимости капитального ремонта
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</si>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</sst>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4" fillId="2" borderId="0" xfId="0" applyNumberFormat="1" applyFont="1" applyFill="1" applyBorder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/>
    <xf numFmtId="0" fontId="0" fillId="2" borderId="0" xfId="0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4" fontId="8" fillId="0" borderId="0" xfId="0" applyNumberFormat="1" applyFont="1" applyFill="1" applyAlignment="1">
      <alignment horizontal="center" vertical="top"/>
    </xf>
    <xf numFmtId="3" fontId="8" fillId="0" borderId="0" xfId="0" applyNumberFormat="1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top"/>
    </xf>
    <xf numFmtId="49" fontId="7" fillId="0" borderId="4" xfId="1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4" fontId="7" fillId="0" borderId="6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5" xfId="0" applyNumberFormat="1" applyFont="1" applyFill="1" applyBorder="1" applyAlignment="1">
      <alignment horizontal="center" vertical="center" textRotation="90" wrapText="1"/>
    </xf>
    <xf numFmtId="4" fontId="7" fillId="0" borderId="7" xfId="0" applyNumberFormat="1" applyFont="1" applyFill="1" applyBorder="1" applyAlignment="1">
      <alignment horizontal="center" vertical="center" textRotation="90" wrapText="1"/>
    </xf>
    <xf numFmtId="4" fontId="7" fillId="0" borderId="6" xfId="0" applyNumberFormat="1" applyFont="1" applyFill="1" applyBorder="1" applyAlignment="1">
      <alignment horizontal="center" vertical="center" textRotation="90" wrapText="1"/>
    </xf>
    <xf numFmtId="3" fontId="9" fillId="0" borderId="1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view="pageBreakPreview" zoomScale="76" zoomScaleNormal="76" zoomScaleSheetLayoutView="76" zoomScalePageLayoutView="60" workbookViewId="0">
      <selection activeCell="I47" sqref="I47"/>
    </sheetView>
  </sheetViews>
  <sheetFormatPr defaultColWidth="9.140625" defaultRowHeight="15" x14ac:dyDescent="0.25"/>
  <cols>
    <col min="1" max="1" width="4.5703125" style="13" customWidth="1"/>
    <col min="2" max="2" width="14.140625" style="13" customWidth="1"/>
    <col min="3" max="3" width="28.85546875" style="12" customWidth="1"/>
    <col min="4" max="4" width="22.28515625" style="12" customWidth="1"/>
    <col min="5" max="5" width="33" style="14" customWidth="1"/>
    <col min="6" max="6" width="19.42578125" style="16" customWidth="1"/>
    <col min="7" max="7" width="9.42578125" style="13" customWidth="1"/>
    <col min="8" max="8" width="16.42578125" style="31" customWidth="1"/>
    <col min="9" max="9" width="15.5703125" style="32" customWidth="1"/>
    <col min="10" max="10" width="50.5703125" style="14" customWidth="1"/>
    <col min="11" max="11" width="10" style="14" customWidth="1"/>
    <col min="12" max="12" width="19.5703125" style="15" customWidth="1"/>
    <col min="13" max="13" width="19.140625" style="15" customWidth="1"/>
    <col min="14" max="14" width="14.7109375" style="15" customWidth="1"/>
    <col min="15" max="15" width="18.140625" style="15" customWidth="1"/>
    <col min="16" max="16" width="21.5703125" style="15" customWidth="1"/>
    <col min="17" max="17" width="19.85546875" style="15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38" s="1" customFormat="1" ht="12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38" s="1" customFormat="1" ht="22.5" customHeight="1" x14ac:dyDescent="0.25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8" s="1" customFormat="1" ht="27" customHeight="1" x14ac:dyDescent="0.25">
      <c r="A4" s="76" t="s">
        <v>48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38" ht="11.25" customHeight="1" x14ac:dyDescent="0.3">
      <c r="A5" s="18"/>
      <c r="B5" s="18"/>
      <c r="C5" s="19"/>
      <c r="D5" s="19"/>
      <c r="E5" s="19"/>
      <c r="F5" s="20"/>
      <c r="G5" s="18"/>
      <c r="H5" s="17"/>
      <c r="I5" s="21"/>
      <c r="J5" s="19"/>
      <c r="K5" s="19"/>
      <c r="L5" s="17"/>
      <c r="M5" s="17"/>
      <c r="N5" s="17"/>
      <c r="O5" s="17"/>
      <c r="P5" s="17"/>
      <c r="Q5" s="17"/>
    </row>
    <row r="6" spans="1:38" ht="62.25" customHeight="1" x14ac:dyDescent="0.25">
      <c r="A6" s="78" t="s">
        <v>19</v>
      </c>
      <c r="B6" s="78" t="s">
        <v>33</v>
      </c>
      <c r="C6" s="78" t="s">
        <v>23</v>
      </c>
      <c r="D6" s="80" t="s">
        <v>15</v>
      </c>
      <c r="E6" s="81"/>
      <c r="F6" s="81"/>
      <c r="G6" s="82"/>
      <c r="H6" s="79" t="s">
        <v>42</v>
      </c>
      <c r="I6" s="87" t="s">
        <v>24</v>
      </c>
      <c r="J6" s="78" t="s">
        <v>20</v>
      </c>
      <c r="K6" s="78"/>
      <c r="L6" s="79" t="s">
        <v>38</v>
      </c>
      <c r="M6" s="77" t="s">
        <v>45</v>
      </c>
      <c r="N6" s="77"/>
      <c r="O6" s="77"/>
      <c r="P6" s="77"/>
      <c r="Q6" s="77"/>
    </row>
    <row r="7" spans="1:38" ht="93.75" customHeight="1" x14ac:dyDescent="0.25">
      <c r="A7" s="78"/>
      <c r="B7" s="78"/>
      <c r="C7" s="78"/>
      <c r="D7" s="78" t="s">
        <v>47</v>
      </c>
      <c r="E7" s="78" t="s">
        <v>44</v>
      </c>
      <c r="F7" s="79" t="s">
        <v>25</v>
      </c>
      <c r="G7" s="78" t="s">
        <v>46</v>
      </c>
      <c r="H7" s="79"/>
      <c r="I7" s="87"/>
      <c r="J7" s="78"/>
      <c r="K7" s="78"/>
      <c r="L7" s="79"/>
      <c r="M7" s="83" t="s">
        <v>14</v>
      </c>
      <c r="N7" s="84" t="s">
        <v>18</v>
      </c>
      <c r="O7" s="83" t="s">
        <v>13</v>
      </c>
      <c r="P7" s="83" t="s">
        <v>12</v>
      </c>
      <c r="Q7" s="83" t="s">
        <v>9</v>
      </c>
    </row>
    <row r="8" spans="1:38" ht="70.5" customHeight="1" x14ac:dyDescent="0.25">
      <c r="A8" s="78"/>
      <c r="B8" s="78"/>
      <c r="C8" s="78"/>
      <c r="D8" s="78"/>
      <c r="E8" s="78"/>
      <c r="F8" s="79"/>
      <c r="G8" s="78"/>
      <c r="H8" s="79"/>
      <c r="I8" s="87"/>
      <c r="J8" s="78"/>
      <c r="K8" s="78"/>
      <c r="L8" s="79"/>
      <c r="M8" s="83"/>
      <c r="N8" s="85"/>
      <c r="O8" s="83"/>
      <c r="P8" s="83"/>
      <c r="Q8" s="8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78"/>
      <c r="B9" s="78"/>
      <c r="C9" s="78"/>
      <c r="D9" s="78"/>
      <c r="E9" s="78"/>
      <c r="F9" s="79"/>
      <c r="G9" s="78"/>
      <c r="H9" s="79"/>
      <c r="I9" s="87"/>
      <c r="J9" s="78"/>
      <c r="K9" s="78"/>
      <c r="L9" s="79"/>
      <c r="M9" s="83"/>
      <c r="N9" s="86"/>
      <c r="O9" s="83"/>
      <c r="P9" s="83"/>
      <c r="Q9" s="8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78"/>
      <c r="B10" s="78"/>
      <c r="C10" s="78"/>
      <c r="D10" s="78"/>
      <c r="E10" s="78"/>
      <c r="F10" s="79"/>
      <c r="G10" s="78"/>
      <c r="H10" s="79"/>
      <c r="I10" s="87"/>
      <c r="J10" s="58" t="s">
        <v>11</v>
      </c>
      <c r="K10" s="58" t="s">
        <v>10</v>
      </c>
      <c r="L10" s="60" t="s">
        <v>9</v>
      </c>
      <c r="M10" s="61" t="s">
        <v>36</v>
      </c>
      <c r="N10" s="61" t="s">
        <v>36</v>
      </c>
      <c r="O10" s="61" t="s">
        <v>37</v>
      </c>
      <c r="P10" s="61" t="s">
        <v>37</v>
      </c>
      <c r="Q10" s="61" t="s">
        <v>36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22">
        <v>1</v>
      </c>
      <c r="B11" s="22">
        <v>2</v>
      </c>
      <c r="C11" s="22">
        <v>3</v>
      </c>
      <c r="D11" s="22">
        <v>4</v>
      </c>
      <c r="E11" s="59">
        <v>5</v>
      </c>
      <c r="F11" s="23">
        <v>6</v>
      </c>
      <c r="G11" s="23">
        <v>7</v>
      </c>
      <c r="H11" s="23">
        <v>8</v>
      </c>
      <c r="I11" s="23">
        <v>9</v>
      </c>
      <c r="J11" s="59">
        <v>10</v>
      </c>
      <c r="K11" s="59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25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18" customHeight="1" x14ac:dyDescent="0.25">
      <c r="A12" s="72" t="s">
        <v>34</v>
      </c>
      <c r="B12" s="73"/>
      <c r="C12" s="73"/>
      <c r="D12" s="73"/>
      <c r="E12" s="74"/>
      <c r="F12" s="24">
        <v>7</v>
      </c>
      <c r="G12" s="59" t="s">
        <v>1</v>
      </c>
      <c r="H12" s="26">
        <f>H14+H21+H28+H31+H34+H37+H40</f>
        <v>26462.869999999995</v>
      </c>
      <c r="I12" s="23">
        <f>I14+I21+I28+I31+I34+I37+I40</f>
        <v>729</v>
      </c>
      <c r="J12" s="59" t="s">
        <v>1</v>
      </c>
      <c r="K12" s="28" t="s">
        <v>1</v>
      </c>
      <c r="L12" s="26">
        <f>L14+L21+L28+L31+L34+L37+L40</f>
        <v>26991597</v>
      </c>
      <c r="M12" s="26">
        <f>M14+M21+M28+M31+M34+M37+M40</f>
        <v>25373165</v>
      </c>
      <c r="N12" s="26">
        <f t="shared" ref="N12" si="0">N14+N21+N28+N31+N34+N37+N40</f>
        <v>0</v>
      </c>
      <c r="O12" s="26">
        <f>O14+O21+O28+O31+O34+O37+O40+O13</f>
        <v>1600000</v>
      </c>
      <c r="P12" s="26">
        <f>P14+P21+P28+P31+P34+P37+P40</f>
        <v>80921.600000000108</v>
      </c>
      <c r="Q12" s="29">
        <f t="shared" ref="Q12:Q42" si="1">M12+N12+O12+P12</f>
        <v>27054086.600000001</v>
      </c>
      <c r="R12" s="62"/>
    </row>
    <row r="13" spans="1:38" s="8" customFormat="1" ht="18" customHeight="1" x14ac:dyDescent="0.25">
      <c r="A13" s="68"/>
      <c r="B13" s="72" t="s">
        <v>22</v>
      </c>
      <c r="C13" s="73"/>
      <c r="D13" s="73"/>
      <c r="E13" s="73"/>
      <c r="F13" s="73"/>
      <c r="G13" s="73"/>
      <c r="H13" s="73"/>
      <c r="I13" s="74"/>
      <c r="J13" s="59" t="s">
        <v>1</v>
      </c>
      <c r="K13" s="28" t="s">
        <v>1</v>
      </c>
      <c r="L13" s="30"/>
      <c r="M13" s="30"/>
      <c r="N13" s="30"/>
      <c r="O13" s="30">
        <v>62489.600000000326</v>
      </c>
      <c r="P13" s="30"/>
      <c r="Q13" s="29">
        <f t="shared" si="1"/>
        <v>62489.600000000326</v>
      </c>
    </row>
    <row r="14" spans="1:38" s="8" customFormat="1" ht="15.75" x14ac:dyDescent="0.25">
      <c r="A14" s="69">
        <v>1</v>
      </c>
      <c r="B14" s="52">
        <v>71953000</v>
      </c>
      <c r="C14" s="37" t="s">
        <v>8</v>
      </c>
      <c r="D14" s="35" t="s">
        <v>8</v>
      </c>
      <c r="E14" s="35" t="s">
        <v>6</v>
      </c>
      <c r="F14" s="25">
        <v>10</v>
      </c>
      <c r="G14" s="52" t="s">
        <v>21</v>
      </c>
      <c r="H14" s="51">
        <v>4744.7</v>
      </c>
      <c r="I14" s="25">
        <v>110</v>
      </c>
      <c r="J14" s="57" t="s">
        <v>26</v>
      </c>
      <c r="K14" s="28" t="s">
        <v>1</v>
      </c>
      <c r="L14" s="33">
        <f>L15+L16+L17+L18+L19+L20</f>
        <v>7840891</v>
      </c>
      <c r="M14" s="33">
        <f>M15+M16+M17+M18+M19+M20</f>
        <v>7840891</v>
      </c>
      <c r="N14" s="33">
        <f t="shared" ref="N14:P14" si="2">N16+N17+N18+N19</f>
        <v>0</v>
      </c>
      <c r="O14" s="33">
        <f t="shared" si="2"/>
        <v>0</v>
      </c>
      <c r="P14" s="33">
        <f t="shared" si="2"/>
        <v>0</v>
      </c>
      <c r="Q14" s="29">
        <f>M14+N14+O14+P14</f>
        <v>7840891</v>
      </c>
    </row>
    <row r="15" spans="1:38" s="8" customFormat="1" ht="33.75" customHeight="1" x14ac:dyDescent="0.3">
      <c r="A15" s="70"/>
      <c r="B15" s="56">
        <v>71953000</v>
      </c>
      <c r="C15" s="50" t="s">
        <v>8</v>
      </c>
      <c r="D15" s="38"/>
      <c r="E15" s="38"/>
      <c r="F15" s="24"/>
      <c r="G15" s="45"/>
      <c r="H15" s="27"/>
      <c r="I15" s="24"/>
      <c r="J15" s="55" t="s">
        <v>43</v>
      </c>
      <c r="K15" s="41">
        <v>96</v>
      </c>
      <c r="L15" s="34">
        <v>20000</v>
      </c>
      <c r="M15" s="34">
        <f t="shared" ref="M15" si="3">L15</f>
        <v>20000</v>
      </c>
      <c r="N15" s="42"/>
      <c r="O15" s="42"/>
      <c r="P15" s="42"/>
      <c r="Q15" s="29">
        <f t="shared" ref="Q15" si="4">M15+N15+O15+P15</f>
        <v>20000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7"/>
      <c r="AJ15" s="11"/>
      <c r="AK15" s="11"/>
      <c r="AL15" s="11"/>
    </row>
    <row r="16" spans="1:38" s="8" customFormat="1" ht="31.5" customHeight="1" x14ac:dyDescent="0.25">
      <c r="A16" s="70"/>
      <c r="B16" s="52">
        <v>71953000</v>
      </c>
      <c r="C16" s="37" t="s">
        <v>8</v>
      </c>
      <c r="D16" s="35"/>
      <c r="E16" s="35"/>
      <c r="F16" s="25"/>
      <c r="G16" s="52"/>
      <c r="H16" s="51"/>
      <c r="I16" s="25"/>
      <c r="J16" s="36" t="s">
        <v>32</v>
      </c>
      <c r="K16" s="49" t="s">
        <v>2</v>
      </c>
      <c r="L16" s="34">
        <v>3948400</v>
      </c>
      <c r="M16" s="34">
        <f t="shared" ref="M16:M19" si="5">L16</f>
        <v>3948400</v>
      </c>
      <c r="N16" s="33"/>
      <c r="O16" s="33"/>
      <c r="P16" s="33"/>
      <c r="Q16" s="29">
        <f t="shared" si="1"/>
        <v>3948400</v>
      </c>
    </row>
    <row r="17" spans="1:38" s="8" customFormat="1" ht="30.75" customHeight="1" x14ac:dyDescent="0.25">
      <c r="A17" s="70"/>
      <c r="B17" s="52">
        <v>71953000</v>
      </c>
      <c r="C17" s="37" t="s">
        <v>8</v>
      </c>
      <c r="D17" s="35"/>
      <c r="E17" s="35"/>
      <c r="F17" s="25"/>
      <c r="G17" s="52"/>
      <c r="H17" s="51"/>
      <c r="I17" s="25"/>
      <c r="J17" s="55" t="s">
        <v>28</v>
      </c>
      <c r="K17" s="40" t="s">
        <v>4</v>
      </c>
      <c r="L17" s="34">
        <v>962302</v>
      </c>
      <c r="M17" s="34">
        <f t="shared" si="5"/>
        <v>962302</v>
      </c>
      <c r="N17" s="33"/>
      <c r="O17" s="53"/>
      <c r="P17" s="53"/>
      <c r="Q17" s="29">
        <f t="shared" si="1"/>
        <v>962302</v>
      </c>
    </row>
    <row r="18" spans="1:38" s="8" customFormat="1" ht="31.5" customHeight="1" x14ac:dyDescent="0.25">
      <c r="A18" s="70"/>
      <c r="B18" s="52">
        <v>71953000</v>
      </c>
      <c r="C18" s="37" t="s">
        <v>8</v>
      </c>
      <c r="D18" s="35"/>
      <c r="E18" s="35"/>
      <c r="F18" s="25"/>
      <c r="G18" s="52"/>
      <c r="H18" s="51"/>
      <c r="I18" s="25"/>
      <c r="J18" s="36" t="s">
        <v>31</v>
      </c>
      <c r="K18" s="49" t="s">
        <v>0</v>
      </c>
      <c r="L18" s="34">
        <v>1103884</v>
      </c>
      <c r="M18" s="34">
        <f t="shared" si="5"/>
        <v>1103884</v>
      </c>
      <c r="N18" s="33"/>
      <c r="O18" s="33"/>
      <c r="P18" s="33"/>
      <c r="Q18" s="29">
        <f t="shared" si="1"/>
        <v>1103884</v>
      </c>
    </row>
    <row r="19" spans="1:38" s="8" customFormat="1" ht="33.75" customHeight="1" x14ac:dyDescent="0.25">
      <c r="A19" s="70"/>
      <c r="B19" s="52">
        <v>71953000</v>
      </c>
      <c r="C19" s="37" t="s">
        <v>8</v>
      </c>
      <c r="D19" s="35"/>
      <c r="E19" s="35"/>
      <c r="F19" s="25"/>
      <c r="G19" s="52"/>
      <c r="H19" s="51"/>
      <c r="I19" s="25"/>
      <c r="J19" s="55" t="s">
        <v>29</v>
      </c>
      <c r="K19" s="40" t="s">
        <v>3</v>
      </c>
      <c r="L19" s="34">
        <v>1806305</v>
      </c>
      <c r="M19" s="34">
        <f t="shared" si="5"/>
        <v>1806305</v>
      </c>
      <c r="N19" s="33"/>
      <c r="O19" s="33"/>
      <c r="P19" s="33"/>
      <c r="Q19" s="29">
        <f t="shared" si="1"/>
        <v>1806305</v>
      </c>
    </row>
    <row r="20" spans="1:38" s="8" customFormat="1" ht="18" customHeight="1" x14ac:dyDescent="0.25">
      <c r="A20" s="71"/>
      <c r="B20" s="52">
        <v>71953000</v>
      </c>
      <c r="C20" s="37" t="s">
        <v>8</v>
      </c>
      <c r="D20" s="35"/>
      <c r="E20" s="35"/>
      <c r="F20" s="25"/>
      <c r="G20" s="52"/>
      <c r="H20" s="51"/>
      <c r="I20" s="25"/>
      <c r="J20" s="35" t="s">
        <v>30</v>
      </c>
      <c r="K20" s="54">
        <v>21</v>
      </c>
      <c r="L20" s="34">
        <v>0</v>
      </c>
      <c r="M20" s="34">
        <f>L20</f>
        <v>0</v>
      </c>
      <c r="N20" s="33"/>
      <c r="O20" s="33"/>
      <c r="P20" s="33"/>
      <c r="Q20" s="29">
        <f t="shared" ref="Q20" si="6">M20+N20+O20+P20</f>
        <v>0</v>
      </c>
    </row>
    <row r="21" spans="1:38" s="8" customFormat="1" ht="15.75" x14ac:dyDescent="0.25">
      <c r="A21" s="69">
        <v>2</v>
      </c>
      <c r="B21" s="52">
        <v>71953000</v>
      </c>
      <c r="C21" s="37" t="s">
        <v>8</v>
      </c>
      <c r="D21" s="35" t="s">
        <v>8</v>
      </c>
      <c r="E21" s="35" t="s">
        <v>35</v>
      </c>
      <c r="F21" s="25">
        <v>26</v>
      </c>
      <c r="G21" s="52" t="s">
        <v>21</v>
      </c>
      <c r="H21" s="51">
        <v>6504.15</v>
      </c>
      <c r="I21" s="25">
        <v>208</v>
      </c>
      <c r="J21" s="57" t="s">
        <v>26</v>
      </c>
      <c r="K21" s="52" t="s">
        <v>1</v>
      </c>
      <c r="L21" s="33">
        <f>L22+L23+L24+L25+L26+L27</f>
        <v>17432274</v>
      </c>
      <c r="M21" s="33">
        <f>M22+M23+M24+M25+M26+M27</f>
        <v>17432274</v>
      </c>
      <c r="N21" s="33">
        <f t="shared" ref="N21:P21" si="7">N23+N25+N26</f>
        <v>0</v>
      </c>
      <c r="O21" s="33">
        <f t="shared" si="7"/>
        <v>0</v>
      </c>
      <c r="P21" s="33">
        <f t="shared" si="7"/>
        <v>0</v>
      </c>
      <c r="Q21" s="29">
        <f t="shared" si="1"/>
        <v>17432274</v>
      </c>
    </row>
    <row r="22" spans="1:38" s="8" customFormat="1" ht="33.75" customHeight="1" x14ac:dyDescent="0.3">
      <c r="A22" s="70"/>
      <c r="B22" s="56">
        <v>71953000</v>
      </c>
      <c r="C22" s="50" t="s">
        <v>8</v>
      </c>
      <c r="D22" s="38"/>
      <c r="E22" s="38"/>
      <c r="F22" s="24"/>
      <c r="G22" s="45"/>
      <c r="H22" s="27"/>
      <c r="I22" s="24"/>
      <c r="J22" s="55" t="s">
        <v>43</v>
      </c>
      <c r="K22" s="41">
        <v>96</v>
      </c>
      <c r="L22" s="34">
        <v>20000</v>
      </c>
      <c r="M22" s="34">
        <f t="shared" ref="M22" si="8">L22</f>
        <v>20000</v>
      </c>
      <c r="N22" s="42"/>
      <c r="O22" s="42"/>
      <c r="P22" s="42"/>
      <c r="Q22" s="29">
        <f t="shared" si="1"/>
        <v>20000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7"/>
      <c r="AJ22" s="11"/>
      <c r="AK22" s="11"/>
      <c r="AL22" s="11"/>
    </row>
    <row r="23" spans="1:38" s="8" customFormat="1" ht="31.5" customHeight="1" x14ac:dyDescent="0.25">
      <c r="A23" s="70"/>
      <c r="B23" s="52">
        <v>71953000</v>
      </c>
      <c r="C23" s="37" t="s">
        <v>8</v>
      </c>
      <c r="D23" s="35"/>
      <c r="E23" s="35"/>
      <c r="F23" s="25"/>
      <c r="G23" s="52"/>
      <c r="H23" s="51"/>
      <c r="I23" s="25"/>
      <c r="J23" s="36" t="s">
        <v>32</v>
      </c>
      <c r="K23" s="49" t="s">
        <v>2</v>
      </c>
      <c r="L23" s="34">
        <v>10351146</v>
      </c>
      <c r="M23" s="34">
        <f t="shared" ref="M23:M26" si="9">L23</f>
        <v>10351146</v>
      </c>
      <c r="N23" s="33"/>
      <c r="O23" s="33"/>
      <c r="P23" s="33"/>
      <c r="Q23" s="29">
        <f t="shared" si="1"/>
        <v>10351146</v>
      </c>
    </row>
    <row r="24" spans="1:38" s="8" customFormat="1" ht="30.75" customHeight="1" x14ac:dyDescent="0.25">
      <c r="A24" s="70"/>
      <c r="B24" s="52">
        <v>71953000</v>
      </c>
      <c r="C24" s="37" t="s">
        <v>8</v>
      </c>
      <c r="D24" s="35"/>
      <c r="E24" s="35"/>
      <c r="F24" s="25"/>
      <c r="G24" s="52"/>
      <c r="H24" s="51"/>
      <c r="I24" s="25"/>
      <c r="J24" s="55" t="s">
        <v>28</v>
      </c>
      <c r="K24" s="40" t="s">
        <v>4</v>
      </c>
      <c r="L24" s="34">
        <v>1906434</v>
      </c>
      <c r="M24" s="34">
        <f t="shared" si="9"/>
        <v>1906434</v>
      </c>
      <c r="N24" s="33"/>
      <c r="O24" s="53"/>
      <c r="P24" s="53"/>
      <c r="Q24" s="29">
        <f t="shared" ref="Q24" si="10">M24+N24+O24+P24</f>
        <v>1906434</v>
      </c>
    </row>
    <row r="25" spans="1:38" s="8" customFormat="1" ht="31.5" customHeight="1" x14ac:dyDescent="0.25">
      <c r="A25" s="70"/>
      <c r="B25" s="52">
        <v>71953000</v>
      </c>
      <c r="C25" s="37" t="s">
        <v>8</v>
      </c>
      <c r="D25" s="35"/>
      <c r="E25" s="35"/>
      <c r="F25" s="25"/>
      <c r="G25" s="52"/>
      <c r="H25" s="51"/>
      <c r="I25" s="25"/>
      <c r="J25" s="36" t="s">
        <v>31</v>
      </c>
      <c r="K25" s="49" t="s">
        <v>0</v>
      </c>
      <c r="L25" s="34">
        <v>1347931</v>
      </c>
      <c r="M25" s="34">
        <f t="shared" si="9"/>
        <v>1347931</v>
      </c>
      <c r="N25" s="33"/>
      <c r="O25" s="53"/>
      <c r="P25" s="53"/>
      <c r="Q25" s="29">
        <f t="shared" si="1"/>
        <v>1347931</v>
      </c>
    </row>
    <row r="26" spans="1:38" s="8" customFormat="1" ht="33.75" customHeight="1" x14ac:dyDescent="0.25">
      <c r="A26" s="70"/>
      <c r="B26" s="52">
        <v>71953000</v>
      </c>
      <c r="C26" s="37" t="s">
        <v>8</v>
      </c>
      <c r="D26" s="35"/>
      <c r="E26" s="35"/>
      <c r="F26" s="25"/>
      <c r="G26" s="52"/>
      <c r="H26" s="51"/>
      <c r="I26" s="25"/>
      <c r="J26" s="55" t="s">
        <v>29</v>
      </c>
      <c r="K26" s="40" t="s">
        <v>3</v>
      </c>
      <c r="L26" s="34">
        <v>3806763</v>
      </c>
      <c r="M26" s="34">
        <f t="shared" si="9"/>
        <v>3806763</v>
      </c>
      <c r="N26" s="33"/>
      <c r="O26" s="33"/>
      <c r="P26" s="33"/>
      <c r="Q26" s="29">
        <f t="shared" si="1"/>
        <v>3806763</v>
      </c>
    </row>
    <row r="27" spans="1:38" s="8" customFormat="1" ht="18" customHeight="1" x14ac:dyDescent="0.25">
      <c r="A27" s="71"/>
      <c r="B27" s="52">
        <v>71953000</v>
      </c>
      <c r="C27" s="37" t="s">
        <v>8</v>
      </c>
      <c r="D27" s="35"/>
      <c r="E27" s="35"/>
      <c r="F27" s="25"/>
      <c r="G27" s="52"/>
      <c r="H27" s="51"/>
      <c r="I27" s="25"/>
      <c r="J27" s="35" t="s">
        <v>30</v>
      </c>
      <c r="K27" s="54">
        <v>21</v>
      </c>
      <c r="L27" s="34">
        <v>0</v>
      </c>
      <c r="M27" s="34">
        <f>L27</f>
        <v>0</v>
      </c>
      <c r="N27" s="33"/>
      <c r="O27" s="33"/>
      <c r="P27" s="33"/>
      <c r="Q27" s="29">
        <f t="shared" si="1"/>
        <v>0</v>
      </c>
    </row>
    <row r="28" spans="1:38" s="8" customFormat="1" ht="18.75" x14ac:dyDescent="0.3">
      <c r="A28" s="63">
        <v>3</v>
      </c>
      <c r="B28" s="56">
        <v>71953000</v>
      </c>
      <c r="C28" s="50" t="s">
        <v>8</v>
      </c>
      <c r="D28" s="38" t="s">
        <v>8</v>
      </c>
      <c r="E28" s="38" t="s">
        <v>40</v>
      </c>
      <c r="F28" s="24">
        <v>4</v>
      </c>
      <c r="G28" s="45" t="s">
        <v>21</v>
      </c>
      <c r="H28" s="27">
        <v>1736.3</v>
      </c>
      <c r="I28" s="24">
        <v>53</v>
      </c>
      <c r="J28" s="57" t="s">
        <v>39</v>
      </c>
      <c r="K28" s="46" t="s">
        <v>1</v>
      </c>
      <c r="L28" s="34">
        <f>L29+L30</f>
        <v>156253</v>
      </c>
      <c r="M28" s="34">
        <f t="shared" ref="M28:P28" si="11">M29+M30</f>
        <v>20000</v>
      </c>
      <c r="N28" s="34">
        <f t="shared" si="11"/>
        <v>0</v>
      </c>
      <c r="O28" s="34">
        <f t="shared" si="11"/>
        <v>129440.34999999999</v>
      </c>
      <c r="P28" s="34">
        <f t="shared" si="11"/>
        <v>6812.6500000000087</v>
      </c>
      <c r="Q28" s="29">
        <f t="shared" si="1"/>
        <v>156253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7"/>
      <c r="AJ28" s="11"/>
      <c r="AK28" s="11"/>
      <c r="AL28" s="11"/>
    </row>
    <row r="29" spans="1:38" s="8" customFormat="1" ht="48" customHeight="1" x14ac:dyDescent="0.3">
      <c r="A29" s="64"/>
      <c r="B29" s="56">
        <v>71953000</v>
      </c>
      <c r="C29" s="50" t="s">
        <v>8</v>
      </c>
      <c r="D29" s="38"/>
      <c r="E29" s="38"/>
      <c r="F29" s="24"/>
      <c r="G29" s="45"/>
      <c r="H29" s="27"/>
      <c r="I29" s="24"/>
      <c r="J29" s="55" t="s">
        <v>27</v>
      </c>
      <c r="K29" s="46" t="s">
        <v>7</v>
      </c>
      <c r="L29" s="34">
        <v>136253</v>
      </c>
      <c r="M29" s="29"/>
      <c r="N29" s="42"/>
      <c r="O29" s="42">
        <f>L29*0.95</f>
        <v>129440.34999999999</v>
      </c>
      <c r="P29" s="29">
        <f>L29-O29</f>
        <v>6812.6500000000087</v>
      </c>
      <c r="Q29" s="29">
        <f t="shared" si="1"/>
        <v>136253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7"/>
      <c r="AJ29" s="11"/>
      <c r="AK29" s="11"/>
      <c r="AL29" s="11"/>
    </row>
    <row r="30" spans="1:38" s="8" customFormat="1" ht="33.75" customHeight="1" x14ac:dyDescent="0.3">
      <c r="A30" s="65"/>
      <c r="B30" s="56">
        <v>71953000</v>
      </c>
      <c r="C30" s="50" t="s">
        <v>8</v>
      </c>
      <c r="D30" s="38"/>
      <c r="E30" s="38"/>
      <c r="F30" s="24"/>
      <c r="G30" s="45"/>
      <c r="H30" s="27"/>
      <c r="I30" s="24"/>
      <c r="J30" s="55" t="s">
        <v>43</v>
      </c>
      <c r="K30" s="41">
        <v>96</v>
      </c>
      <c r="L30" s="34">
        <v>20000</v>
      </c>
      <c r="M30" s="34">
        <f t="shared" ref="M30" si="12">L30</f>
        <v>20000</v>
      </c>
      <c r="N30" s="42"/>
      <c r="O30" s="42"/>
      <c r="P30" s="42"/>
      <c r="Q30" s="29">
        <f t="shared" si="1"/>
        <v>20000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7"/>
      <c r="AJ30" s="11"/>
      <c r="AK30" s="11"/>
      <c r="AL30" s="11"/>
    </row>
    <row r="31" spans="1:38" s="10" customFormat="1" ht="18.75" x14ac:dyDescent="0.3">
      <c r="A31" s="63">
        <v>4</v>
      </c>
      <c r="B31" s="39">
        <v>71953000</v>
      </c>
      <c r="C31" s="57" t="s">
        <v>8</v>
      </c>
      <c r="D31" s="57" t="s">
        <v>8</v>
      </c>
      <c r="E31" s="57" t="s">
        <v>5</v>
      </c>
      <c r="F31" s="24">
        <v>20</v>
      </c>
      <c r="G31" s="45" t="s">
        <v>21</v>
      </c>
      <c r="H31" s="27">
        <v>3570.28</v>
      </c>
      <c r="I31" s="24">
        <v>145</v>
      </c>
      <c r="J31" s="36" t="s">
        <v>39</v>
      </c>
      <c r="K31" s="43" t="s">
        <v>1</v>
      </c>
      <c r="L31" s="34">
        <f>L32+L33</f>
        <v>519451</v>
      </c>
      <c r="M31" s="34">
        <f t="shared" ref="M31:P31" si="13">M32+M33</f>
        <v>20000</v>
      </c>
      <c r="N31" s="34">
        <f t="shared" si="13"/>
        <v>0</v>
      </c>
      <c r="O31" s="34">
        <f t="shared" si="13"/>
        <v>474478.44999999995</v>
      </c>
      <c r="P31" s="34">
        <f t="shared" si="13"/>
        <v>24972.550000000047</v>
      </c>
      <c r="Q31" s="29">
        <f t="shared" si="1"/>
        <v>519451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7"/>
      <c r="AJ31" s="9"/>
      <c r="AK31" s="9"/>
      <c r="AL31" s="9"/>
    </row>
    <row r="32" spans="1:38" s="10" customFormat="1" ht="33.75" customHeight="1" x14ac:dyDescent="0.3">
      <c r="A32" s="64"/>
      <c r="B32" s="39">
        <v>71953000</v>
      </c>
      <c r="C32" s="57" t="s">
        <v>8</v>
      </c>
      <c r="D32" s="57"/>
      <c r="E32" s="57"/>
      <c r="F32" s="24"/>
      <c r="G32" s="45"/>
      <c r="H32" s="27"/>
      <c r="I32" s="24"/>
      <c r="J32" s="55" t="s">
        <v>43</v>
      </c>
      <c r="K32" s="41">
        <v>96</v>
      </c>
      <c r="L32" s="34">
        <v>20000</v>
      </c>
      <c r="M32" s="34">
        <f t="shared" ref="M32" si="14">L32</f>
        <v>20000</v>
      </c>
      <c r="N32" s="47"/>
      <c r="O32" s="47"/>
      <c r="P32" s="47"/>
      <c r="Q32" s="29">
        <f t="shared" si="1"/>
        <v>20000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7"/>
      <c r="AJ32" s="9"/>
      <c r="AK32" s="9"/>
      <c r="AL32" s="9"/>
    </row>
    <row r="33" spans="1:38" s="10" customFormat="1" ht="48" customHeight="1" x14ac:dyDescent="0.3">
      <c r="A33" s="65"/>
      <c r="B33" s="39">
        <v>71953000</v>
      </c>
      <c r="C33" s="57" t="s">
        <v>8</v>
      </c>
      <c r="D33" s="57"/>
      <c r="E33" s="57"/>
      <c r="F33" s="24"/>
      <c r="G33" s="45"/>
      <c r="H33" s="27"/>
      <c r="I33" s="24"/>
      <c r="J33" s="55" t="s">
        <v>27</v>
      </c>
      <c r="K33" s="43" t="s">
        <v>7</v>
      </c>
      <c r="L33" s="34">
        <v>499451</v>
      </c>
      <c r="M33" s="33"/>
      <c r="N33" s="47"/>
      <c r="O33" s="47">
        <f>L33*0.95</f>
        <v>474478.44999999995</v>
      </c>
      <c r="P33" s="29">
        <f>L33-O33</f>
        <v>24972.550000000047</v>
      </c>
      <c r="Q33" s="29">
        <f t="shared" si="1"/>
        <v>499451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7"/>
      <c r="AJ33" s="9"/>
      <c r="AK33" s="9"/>
      <c r="AL33" s="9"/>
    </row>
    <row r="34" spans="1:38" s="8" customFormat="1" ht="18.75" x14ac:dyDescent="0.3">
      <c r="A34" s="63">
        <v>5</v>
      </c>
      <c r="B34" s="39">
        <v>71953000</v>
      </c>
      <c r="C34" s="57" t="s">
        <v>8</v>
      </c>
      <c r="D34" s="57" t="s">
        <v>8</v>
      </c>
      <c r="E34" s="57" t="s">
        <v>5</v>
      </c>
      <c r="F34" s="24">
        <v>22</v>
      </c>
      <c r="G34" s="45" t="s">
        <v>21</v>
      </c>
      <c r="H34" s="27">
        <v>4334.9399999999996</v>
      </c>
      <c r="I34" s="24">
        <v>91</v>
      </c>
      <c r="J34" s="55" t="s">
        <v>39</v>
      </c>
      <c r="K34" s="44" t="s">
        <v>1</v>
      </c>
      <c r="L34" s="34">
        <f>L35+L36</f>
        <v>486079</v>
      </c>
      <c r="M34" s="34">
        <f t="shared" ref="M34:P34" si="15">M35+M36</f>
        <v>20000</v>
      </c>
      <c r="N34" s="34">
        <f t="shared" si="15"/>
        <v>0</v>
      </c>
      <c r="O34" s="34">
        <f t="shared" si="15"/>
        <v>442775.05</v>
      </c>
      <c r="P34" s="34">
        <f t="shared" si="15"/>
        <v>23303.950000000012</v>
      </c>
      <c r="Q34" s="29">
        <f t="shared" si="1"/>
        <v>486079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7"/>
      <c r="AJ34" s="11"/>
      <c r="AK34" s="11"/>
      <c r="AL34" s="11"/>
    </row>
    <row r="35" spans="1:38" s="8" customFormat="1" ht="33.75" customHeight="1" x14ac:dyDescent="0.3">
      <c r="A35" s="64"/>
      <c r="B35" s="39">
        <v>71953000</v>
      </c>
      <c r="C35" s="57" t="s">
        <v>8</v>
      </c>
      <c r="D35" s="57"/>
      <c r="E35" s="57"/>
      <c r="F35" s="24"/>
      <c r="G35" s="45"/>
      <c r="H35" s="27"/>
      <c r="I35" s="24"/>
      <c r="J35" s="55" t="s">
        <v>43</v>
      </c>
      <c r="K35" s="41">
        <v>96</v>
      </c>
      <c r="L35" s="34">
        <v>20000</v>
      </c>
      <c r="M35" s="34">
        <f t="shared" ref="M35" si="16">L35</f>
        <v>20000</v>
      </c>
      <c r="N35" s="47"/>
      <c r="O35" s="47"/>
      <c r="P35" s="47"/>
      <c r="Q35" s="29">
        <f t="shared" si="1"/>
        <v>20000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7"/>
      <c r="AJ35" s="11"/>
      <c r="AK35" s="11"/>
      <c r="AL35" s="11"/>
    </row>
    <row r="36" spans="1:38" s="8" customFormat="1" ht="48" customHeight="1" x14ac:dyDescent="0.3">
      <c r="A36" s="65"/>
      <c r="B36" s="39">
        <v>71953000</v>
      </c>
      <c r="C36" s="57" t="s">
        <v>8</v>
      </c>
      <c r="D36" s="57"/>
      <c r="E36" s="57"/>
      <c r="F36" s="24"/>
      <c r="G36" s="45"/>
      <c r="H36" s="27"/>
      <c r="I36" s="24"/>
      <c r="J36" s="55" t="s">
        <v>27</v>
      </c>
      <c r="K36" s="44" t="s">
        <v>7</v>
      </c>
      <c r="L36" s="34">
        <v>466079</v>
      </c>
      <c r="M36" s="33"/>
      <c r="N36" s="47"/>
      <c r="O36" s="47">
        <f>L36*0.95</f>
        <v>442775.05</v>
      </c>
      <c r="P36" s="29">
        <f>L36-O36</f>
        <v>23303.950000000012</v>
      </c>
      <c r="Q36" s="29">
        <f t="shared" si="1"/>
        <v>466079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7"/>
      <c r="AJ36" s="11"/>
      <c r="AK36" s="11"/>
      <c r="AL36" s="11"/>
    </row>
    <row r="37" spans="1:38" s="10" customFormat="1" ht="18.75" x14ac:dyDescent="0.3">
      <c r="A37" s="63">
        <v>6</v>
      </c>
      <c r="B37" s="39">
        <v>71953000</v>
      </c>
      <c r="C37" s="57" t="s">
        <v>8</v>
      </c>
      <c r="D37" s="57" t="s">
        <v>8</v>
      </c>
      <c r="E37" s="38" t="s">
        <v>6</v>
      </c>
      <c r="F37" s="24">
        <v>4</v>
      </c>
      <c r="G37" s="45" t="s">
        <v>21</v>
      </c>
      <c r="H37" s="48">
        <v>1622.7</v>
      </c>
      <c r="I37" s="24">
        <v>32</v>
      </c>
      <c r="J37" s="57" t="s">
        <v>39</v>
      </c>
      <c r="K37" s="46" t="s">
        <v>1</v>
      </c>
      <c r="L37" s="34">
        <f>L38+L39</f>
        <v>145217</v>
      </c>
      <c r="M37" s="34">
        <f t="shared" ref="M37:P37" si="17">M38+M39</f>
        <v>20000</v>
      </c>
      <c r="N37" s="34">
        <f t="shared" si="17"/>
        <v>0</v>
      </c>
      <c r="O37" s="34">
        <f t="shared" si="17"/>
        <v>118956.15</v>
      </c>
      <c r="P37" s="34">
        <f t="shared" si="17"/>
        <v>6260.8500000000058</v>
      </c>
      <c r="Q37" s="29">
        <f t="shared" si="1"/>
        <v>145217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7"/>
      <c r="AJ37" s="9"/>
      <c r="AK37" s="9"/>
      <c r="AL37" s="9"/>
    </row>
    <row r="38" spans="1:38" s="8" customFormat="1" ht="33.75" customHeight="1" x14ac:dyDescent="0.3">
      <c r="A38" s="64"/>
      <c r="B38" s="39">
        <v>71953000</v>
      </c>
      <c r="C38" s="57" t="s">
        <v>8</v>
      </c>
      <c r="D38" s="57"/>
      <c r="E38" s="57"/>
      <c r="F38" s="24"/>
      <c r="G38" s="45"/>
      <c r="H38" s="27"/>
      <c r="I38" s="24"/>
      <c r="J38" s="55" t="s">
        <v>43</v>
      </c>
      <c r="K38" s="41">
        <v>96</v>
      </c>
      <c r="L38" s="34">
        <v>20000</v>
      </c>
      <c r="M38" s="34">
        <f t="shared" ref="M38" si="18">L38</f>
        <v>20000</v>
      </c>
      <c r="N38" s="47"/>
      <c r="O38" s="47"/>
      <c r="P38" s="47"/>
      <c r="Q38" s="29">
        <f t="shared" si="1"/>
        <v>20000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"/>
      <c r="AJ38" s="11"/>
      <c r="AK38" s="11"/>
      <c r="AL38" s="11"/>
    </row>
    <row r="39" spans="1:38" s="10" customFormat="1" ht="48" customHeight="1" x14ac:dyDescent="0.3">
      <c r="A39" s="65"/>
      <c r="B39" s="39">
        <v>71953000</v>
      </c>
      <c r="C39" s="57" t="s">
        <v>8</v>
      </c>
      <c r="D39" s="57"/>
      <c r="E39" s="38"/>
      <c r="F39" s="24"/>
      <c r="G39" s="45"/>
      <c r="H39" s="48"/>
      <c r="I39" s="24"/>
      <c r="J39" s="55" t="s">
        <v>27</v>
      </c>
      <c r="K39" s="46" t="s">
        <v>7</v>
      </c>
      <c r="L39" s="34">
        <v>125217</v>
      </c>
      <c r="M39" s="33"/>
      <c r="N39" s="26"/>
      <c r="O39" s="47">
        <f>L39*0.95</f>
        <v>118956.15</v>
      </c>
      <c r="P39" s="29">
        <f>L39-O39</f>
        <v>6260.8500000000058</v>
      </c>
      <c r="Q39" s="29">
        <f t="shared" si="1"/>
        <v>125217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7"/>
      <c r="AJ39" s="9"/>
      <c r="AK39" s="9"/>
      <c r="AL39" s="9"/>
    </row>
    <row r="40" spans="1:38" s="8" customFormat="1" ht="18.75" x14ac:dyDescent="0.3">
      <c r="A40" s="66">
        <v>7</v>
      </c>
      <c r="B40" s="39">
        <v>71953000</v>
      </c>
      <c r="C40" s="57" t="s">
        <v>8</v>
      </c>
      <c r="D40" s="57" t="s">
        <v>8</v>
      </c>
      <c r="E40" s="38" t="s">
        <v>41</v>
      </c>
      <c r="F40" s="24">
        <v>27</v>
      </c>
      <c r="G40" s="45" t="s">
        <v>21</v>
      </c>
      <c r="H40" s="48">
        <v>3949.8</v>
      </c>
      <c r="I40" s="24">
        <v>90</v>
      </c>
      <c r="J40" s="57" t="s">
        <v>39</v>
      </c>
      <c r="K40" s="46" t="s">
        <v>1</v>
      </c>
      <c r="L40" s="34">
        <f>L41+L42</f>
        <v>411432</v>
      </c>
      <c r="M40" s="34">
        <f t="shared" ref="M40:P40" si="19">M41+M42</f>
        <v>20000</v>
      </c>
      <c r="N40" s="34">
        <f t="shared" si="19"/>
        <v>0</v>
      </c>
      <c r="O40" s="34">
        <f t="shared" si="19"/>
        <v>371860.39999999997</v>
      </c>
      <c r="P40" s="34">
        <f t="shared" si="19"/>
        <v>19571.600000000035</v>
      </c>
      <c r="Q40" s="29">
        <f>M40+N40+O40+P40</f>
        <v>411432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7"/>
      <c r="AJ40" s="11"/>
      <c r="AK40" s="11"/>
      <c r="AL40" s="11"/>
    </row>
    <row r="41" spans="1:38" s="8" customFormat="1" ht="33.75" customHeight="1" x14ac:dyDescent="0.3">
      <c r="A41" s="64"/>
      <c r="B41" s="39">
        <v>71953000</v>
      </c>
      <c r="C41" s="57" t="s">
        <v>8</v>
      </c>
      <c r="D41" s="57"/>
      <c r="E41" s="57"/>
      <c r="F41" s="24"/>
      <c r="G41" s="45"/>
      <c r="H41" s="27"/>
      <c r="I41" s="24"/>
      <c r="J41" s="55" t="s">
        <v>43</v>
      </c>
      <c r="K41" s="41">
        <v>96</v>
      </c>
      <c r="L41" s="34">
        <v>20000</v>
      </c>
      <c r="M41" s="34">
        <f t="shared" ref="M41" si="20">L41</f>
        <v>20000</v>
      </c>
      <c r="N41" s="47"/>
      <c r="O41" s="47"/>
      <c r="P41" s="47"/>
      <c r="Q41" s="29">
        <f t="shared" si="1"/>
        <v>20000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7"/>
      <c r="AJ41" s="11"/>
      <c r="AK41" s="11"/>
      <c r="AL41" s="11"/>
    </row>
    <row r="42" spans="1:38" s="8" customFormat="1" ht="48" customHeight="1" x14ac:dyDescent="0.3">
      <c r="A42" s="67"/>
      <c r="B42" s="39">
        <v>71953000</v>
      </c>
      <c r="C42" s="57" t="s">
        <v>8</v>
      </c>
      <c r="D42" s="57"/>
      <c r="E42" s="38"/>
      <c r="F42" s="24"/>
      <c r="G42" s="45"/>
      <c r="H42" s="48"/>
      <c r="I42" s="24"/>
      <c r="J42" s="55" t="s">
        <v>27</v>
      </c>
      <c r="K42" s="43" t="s">
        <v>7</v>
      </c>
      <c r="L42" s="34">
        <v>391432</v>
      </c>
      <c r="M42" s="33"/>
      <c r="N42" s="26"/>
      <c r="O42" s="47">
        <f>L42*0.95</f>
        <v>371860.39999999997</v>
      </c>
      <c r="P42" s="29">
        <f>L42-O42</f>
        <v>19571.600000000035</v>
      </c>
      <c r="Q42" s="29">
        <f t="shared" si="1"/>
        <v>391432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7"/>
      <c r="AJ42" s="11"/>
      <c r="AK42" s="11"/>
      <c r="AL42" s="11"/>
    </row>
  </sheetData>
  <mergeCells count="25">
    <mergeCell ref="O7:O9"/>
    <mergeCell ref="A6:A10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12:E12"/>
    <mergeCell ref="B13:I13"/>
    <mergeCell ref="A14:A20"/>
    <mergeCell ref="A21:A27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2019-12-18T12:56:57Z</dcterms:modified>
</cp:coreProperties>
</file>