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ченюк\Desktop\Разбивка по МО для сайта в раздел капитальный ремонт 2018\"/>
    </mc:Choice>
  </mc:AlternateContent>
  <bookViews>
    <workbookView xWindow="0" yWindow="0" windowWidth="14700" windowHeight="11940"/>
  </bookViews>
  <sheets>
    <sheet name="изменение" sheetId="1" r:id="rId1"/>
  </sheets>
  <definedNames>
    <definedName name="_xlnm._FilterDatabase" localSheetId="0" hidden="1">изменение!$A$11:$AP$77</definedName>
    <definedName name="_xlnm.Print_Titles" localSheetId="0">изменение!$11:$11</definedName>
    <definedName name="_xlnm.Print_Area" localSheetId="0">изменение!$A$1:$Q$77</definedName>
  </definedNames>
  <calcPr calcId="152511"/>
</workbook>
</file>

<file path=xl/calcChain.xml><?xml version="1.0" encoding="utf-8"?>
<calcChain xmlns="http://schemas.openxmlformats.org/spreadsheetml/2006/main">
  <c r="O13" i="1" l="1"/>
  <c r="Q13" i="1" l="1"/>
  <c r="O65" i="1" l="1"/>
  <c r="P65" i="1"/>
  <c r="M19" i="1"/>
  <c r="Q19" i="1" s="1"/>
  <c r="M18" i="1"/>
  <c r="L75" i="1"/>
  <c r="L70" i="1"/>
  <c r="L67" i="1"/>
  <c r="L64" i="1"/>
  <c r="L60" i="1"/>
  <c r="L55" i="1"/>
  <c r="L49" i="1"/>
  <c r="L43" i="1"/>
  <c r="L40" i="1"/>
  <c r="L35" i="1"/>
  <c r="M35" i="1" s="1"/>
  <c r="L32" i="1"/>
  <c r="L28" i="1"/>
  <c r="L25" i="1"/>
  <c r="L22" i="1"/>
  <c r="L17" i="1"/>
  <c r="M17" i="1" s="1"/>
  <c r="L14" i="1"/>
  <c r="P33" i="1"/>
  <c r="Q65" i="1" l="1"/>
  <c r="L12" i="1"/>
  <c r="P32" i="1"/>
  <c r="N75" i="1" l="1"/>
  <c r="O75" i="1"/>
  <c r="P75" i="1"/>
  <c r="M26" i="1" l="1"/>
  <c r="M23" i="1"/>
  <c r="M15" i="1"/>
  <c r="Q15" i="1" s="1"/>
  <c r="Q23" i="1" l="1"/>
  <c r="P68" i="1"/>
  <c r="O68" i="1"/>
  <c r="P41" i="1"/>
  <c r="O41" i="1"/>
  <c r="O33" i="1"/>
  <c r="Q33" i="1" s="1"/>
  <c r="Q68" i="1" l="1"/>
  <c r="Q41" i="1"/>
  <c r="Q26" i="1"/>
  <c r="M77" i="1" l="1"/>
  <c r="Q77" i="1" s="1"/>
  <c r="M76" i="1"/>
  <c r="M74" i="1"/>
  <c r="Q74" i="1" s="1"/>
  <c r="M73" i="1"/>
  <c r="Q73" i="1" s="1"/>
  <c r="M72" i="1"/>
  <c r="Q72" i="1" s="1"/>
  <c r="M71" i="1"/>
  <c r="Q71" i="1" s="1"/>
  <c r="M63" i="1"/>
  <c r="Q63" i="1" s="1"/>
  <c r="M62" i="1"/>
  <c r="Q62" i="1" s="1"/>
  <c r="M61" i="1"/>
  <c r="Q61" i="1" s="1"/>
  <c r="M59" i="1"/>
  <c r="Q59" i="1" s="1"/>
  <c r="M58" i="1"/>
  <c r="Q58" i="1" s="1"/>
  <c r="M57" i="1"/>
  <c r="Q57" i="1" s="1"/>
  <c r="M56" i="1"/>
  <c r="Q56" i="1" s="1"/>
  <c r="M54" i="1"/>
  <c r="Q54" i="1" s="1"/>
  <c r="M53" i="1"/>
  <c r="Q53" i="1" s="1"/>
  <c r="M52" i="1"/>
  <c r="Q52" i="1" s="1"/>
  <c r="M51" i="1"/>
  <c r="Q51" i="1" s="1"/>
  <c r="M50" i="1"/>
  <c r="Q50" i="1" s="1"/>
  <c r="M48" i="1"/>
  <c r="Q48" i="1" s="1"/>
  <c r="M47" i="1"/>
  <c r="Q47" i="1" s="1"/>
  <c r="M46" i="1"/>
  <c r="Q46" i="1" s="1"/>
  <c r="M45" i="1"/>
  <c r="Q45" i="1" s="1"/>
  <c r="M44" i="1"/>
  <c r="Q44" i="1" s="1"/>
  <c r="M39" i="1"/>
  <c r="Q39" i="1" s="1"/>
  <c r="M38" i="1"/>
  <c r="Q38" i="1" s="1"/>
  <c r="M37" i="1"/>
  <c r="Q37" i="1" s="1"/>
  <c r="M36" i="1"/>
  <c r="Q36" i="1" s="1"/>
  <c r="M31" i="1"/>
  <c r="Q31" i="1" s="1"/>
  <c r="M30" i="1"/>
  <c r="Q30" i="1" s="1"/>
  <c r="M29" i="1"/>
  <c r="Q29" i="1" s="1"/>
  <c r="M21" i="1"/>
  <c r="Q21" i="1" s="1"/>
  <c r="M20" i="1"/>
  <c r="Q20" i="1" s="1"/>
  <c r="Q18" i="1"/>
  <c r="Q76" i="1" l="1"/>
  <c r="M75" i="1"/>
  <c r="Q75" i="1" l="1"/>
  <c r="I12" i="1" l="1"/>
  <c r="H12" i="1"/>
  <c r="P67" i="1" l="1"/>
  <c r="O67" i="1"/>
  <c r="M69" i="1"/>
  <c r="Q69" i="1" s="1"/>
  <c r="M66" i="1"/>
  <c r="Q66" i="1" s="1"/>
  <c r="P64" i="1"/>
  <c r="O64" i="1"/>
  <c r="P40" i="1"/>
  <c r="O40" i="1"/>
  <c r="M42" i="1"/>
  <c r="M34" i="1"/>
  <c r="O32" i="1"/>
  <c r="M27" i="1"/>
  <c r="M25" i="1" s="1"/>
  <c r="P25" i="1"/>
  <c r="O25" i="1"/>
  <c r="P22" i="1"/>
  <c r="O22" i="1"/>
  <c r="M16" i="1"/>
  <c r="P14" i="1"/>
  <c r="O14" i="1"/>
  <c r="O12" i="1" l="1"/>
  <c r="P12" i="1"/>
  <c r="Q34" i="1"/>
  <c r="M32" i="1"/>
  <c r="Q25" i="1"/>
  <c r="Q16" i="1"/>
  <c r="M14" i="1"/>
  <c r="Q14" i="1" s="1"/>
  <c r="Q42" i="1"/>
  <c r="M40" i="1"/>
  <c r="Q27" i="1"/>
  <c r="M24" i="1" l="1"/>
  <c r="Q24" i="1" l="1"/>
  <c r="M22" i="1"/>
  <c r="M70" i="1"/>
  <c r="Q70" i="1" s="1"/>
  <c r="M67" i="1"/>
  <c r="Q67" i="1" s="1"/>
  <c r="N64" i="1"/>
  <c r="N12" i="1" s="1"/>
  <c r="M64" i="1"/>
  <c r="M60" i="1"/>
  <c r="Q60" i="1" s="1"/>
  <c r="M55" i="1"/>
  <c r="Q55" i="1" s="1"/>
  <c r="M49" i="1"/>
  <c r="Q49" i="1" s="1"/>
  <c r="M43" i="1"/>
  <c r="Q43" i="1" s="1"/>
  <c r="Q40" i="1"/>
  <c r="Q35" i="1"/>
  <c r="Q32" i="1"/>
  <c r="M28" i="1"/>
  <c r="Q28" i="1" s="1"/>
  <c r="Q22" i="1" l="1"/>
  <c r="M12" i="1"/>
  <c r="Q64" i="1"/>
  <c r="Q17" i="1"/>
  <c r="Q12" i="1" l="1"/>
</calcChain>
</file>

<file path=xl/sharedStrings.xml><?xml version="1.0" encoding="utf-8"?>
<sst xmlns="http://schemas.openxmlformats.org/spreadsheetml/2006/main" count="262" uniqueCount="55">
  <si>
    <t>05</t>
  </si>
  <si>
    <t>Х</t>
  </si>
  <si>
    <t>08</t>
  </si>
  <si>
    <t>01</t>
  </si>
  <si>
    <t>04</t>
  </si>
  <si>
    <t>ул. Гагарина</t>
  </si>
  <si>
    <t>20</t>
  </si>
  <si>
    <t>ул. Имени Василия Подшибякина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</si>
  <si>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</si>
  <si>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</si>
  <si>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</si>
  <si>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</si>
  <si>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</si>
  <si>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</si>
  <si>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</si>
  <si>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</si>
  <si>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</si>
  <si>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</si>
  <si>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</si>
  <si>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</si>
  <si>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</si>
  <si>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</si>
  <si>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</si>
  <si>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ул. Почтовая</t>
  </si>
  <si>
    <t>ул. Губкина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</si>
  <si>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</si>
  <si>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</si>
  <si>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Общая площадь многоквартирного дома (кв. м)</t>
  </si>
  <si>
    <t>Количество зарегистрированных жителей (чел.)</t>
  </si>
  <si>
    <t>многоквартирный дом (№, корп.)</t>
  </si>
  <si>
    <t>ул. Броднева</t>
  </si>
  <si>
    <t>ул. Зои Космодемьянской</t>
  </si>
  <si>
    <t>ул. Обская</t>
  </si>
  <si>
    <t>6А</t>
  </si>
  <si>
    <t>Итого: муниципальное образование город Салехард 2018 год</t>
  </si>
  <si>
    <t>ул. Б. Кнунянца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</si>
  <si>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</si>
  <si>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</si>
  <si>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</si>
  <si>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ремонт внутридомовых инженерных систем водоснабжения</t>
  </si>
  <si>
    <t>ремонт внутридомовых инженерных систем электроснабжения</t>
  </si>
  <si>
    <t>услуги по строительному контролю</t>
  </si>
  <si>
    <t>ул. Глазкова</t>
  </si>
  <si>
    <t>ремонт крыши</t>
  </si>
  <si>
    <t>ремонт внутридомовых инженерных систем водоотведения</t>
  </si>
  <si>
    <t>Код ОКТМО муниципаль-ного образования (№)</t>
  </si>
  <si>
    <t>констру-ктив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</si>
  <si>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</si>
  <si>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</si>
  <si>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</si>
  <si>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50</t>
  </si>
  <si>
    <t>проведение государственной экспертизы проекта</t>
  </si>
  <si>
    <t>город, поселок городского типа, поселок, село, деревня, населенный пункт (г., пгт, пос., с., д., н/п)</t>
  </si>
  <si>
    <t>микрорайон, проспект, улица, переулок, проезд (м/р, пр., ул., пер., проезд)</t>
  </si>
  <si>
    <t>расположенных на территории Ямало-Ненецкого автономного округа,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</si>
</sst>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11" fillId="0" borderId="0" xfId="0" applyNumberFormat="1" applyFont="1" applyFill="1" applyAlignment="1">
      <alignment horizontal="center" vertical="top"/>
    </xf>
    <xf numFmtId="4" fontId="0" fillId="0" borderId="0" xfId="0" applyNumberFormat="1" applyFill="1"/>
    <xf numFmtId="4" fontId="11" fillId="0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vertical="top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/>
    </xf>
    <xf numFmtId="3" fontId="11" fillId="0" borderId="0" xfId="0" applyNumberFormat="1" applyFont="1" applyFill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0" fontId="5" fillId="2" borderId="0" xfId="0" applyFont="1" applyFill="1" applyBorder="1"/>
    <xf numFmtId="2" fontId="6" fillId="2" borderId="0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4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tabSelected="1" view="pageBreakPreview" zoomScale="76" zoomScaleNormal="76" zoomScaleSheetLayoutView="76" zoomScalePageLayoutView="60" workbookViewId="0">
      <selection activeCell="E80" sqref="E80"/>
    </sheetView>
  </sheetViews>
  <sheetFormatPr defaultColWidth="9.140625" defaultRowHeight="15" x14ac:dyDescent="0.25"/>
  <cols>
    <col min="1" max="1" width="4.5703125" style="7" customWidth="1"/>
    <col min="2" max="2" width="14.140625" style="9" customWidth="1"/>
    <col min="3" max="3" width="28.85546875" style="7" customWidth="1"/>
    <col min="4" max="4" width="22.28515625" style="7" customWidth="1"/>
    <col min="5" max="5" width="33" style="10" customWidth="1"/>
    <col min="6" max="6" width="19.42578125" style="19" customWidth="1"/>
    <col min="7" max="7" width="9.42578125" style="9" customWidth="1"/>
    <col min="8" max="8" width="16.42578125" style="21" customWidth="1"/>
    <col min="9" max="9" width="15.5703125" style="29" customWidth="1"/>
    <col min="10" max="10" width="50.5703125" style="10" customWidth="1"/>
    <col min="11" max="11" width="10" style="10" customWidth="1"/>
    <col min="12" max="12" width="19.5703125" style="27" customWidth="1"/>
    <col min="13" max="13" width="19.140625" style="27" customWidth="1"/>
    <col min="14" max="14" width="14.7109375" style="27" customWidth="1"/>
    <col min="15" max="15" width="18.140625" style="27" customWidth="1"/>
    <col min="16" max="16" width="21.5703125" style="27" customWidth="1"/>
    <col min="17" max="17" width="19.85546875" style="27" customWidth="1"/>
    <col min="18" max="18" width="16.28515625" style="7" customWidth="1"/>
    <col min="19" max="19" width="15.140625" style="7" bestFit="1" customWidth="1"/>
    <col min="20" max="20" width="9.140625" style="7"/>
    <col min="21" max="21" width="13.140625" style="7" customWidth="1"/>
    <col min="22" max="37" width="9.140625" style="7"/>
    <col min="38" max="38" width="17.42578125" style="7" customWidth="1"/>
    <col min="39" max="16384" width="9.140625" style="7"/>
  </cols>
  <sheetData>
    <row r="1" spans="1:41" ht="11.25" customHeight="1" x14ac:dyDescent="0.2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41" ht="12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41" ht="32.25" customHeight="1" x14ac:dyDescent="0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41" ht="27" customHeight="1" x14ac:dyDescent="0.25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41" ht="11.25" customHeight="1" x14ac:dyDescent="0.25">
      <c r="A5" s="12"/>
      <c r="B5" s="12"/>
      <c r="C5" s="11"/>
      <c r="D5" s="11"/>
      <c r="E5" s="11"/>
      <c r="F5" s="20"/>
      <c r="G5" s="12"/>
      <c r="H5" s="22"/>
      <c r="I5" s="30"/>
      <c r="J5" s="11"/>
      <c r="K5" s="11"/>
      <c r="L5" s="22"/>
      <c r="M5" s="22"/>
      <c r="N5" s="22"/>
      <c r="O5" s="22"/>
      <c r="P5" s="22"/>
      <c r="Q5" s="22"/>
    </row>
    <row r="6" spans="1:41" ht="62.25" customHeight="1" x14ac:dyDescent="0.25">
      <c r="A6" s="52" t="s">
        <v>19</v>
      </c>
      <c r="B6" s="52" t="s">
        <v>45</v>
      </c>
      <c r="C6" s="52" t="s">
        <v>26</v>
      </c>
      <c r="D6" s="59" t="s">
        <v>15</v>
      </c>
      <c r="E6" s="60"/>
      <c r="F6" s="60"/>
      <c r="G6" s="61"/>
      <c r="H6" s="55" t="s">
        <v>27</v>
      </c>
      <c r="I6" s="54" t="s">
        <v>28</v>
      </c>
      <c r="J6" s="52" t="s">
        <v>20</v>
      </c>
      <c r="K6" s="52"/>
      <c r="L6" s="55" t="s">
        <v>49</v>
      </c>
      <c r="M6" s="58" t="s">
        <v>22</v>
      </c>
      <c r="N6" s="58"/>
      <c r="O6" s="58"/>
      <c r="P6" s="58"/>
      <c r="Q6" s="58"/>
    </row>
    <row r="7" spans="1:41" ht="93.75" customHeight="1" x14ac:dyDescent="0.25">
      <c r="A7" s="52"/>
      <c r="B7" s="52"/>
      <c r="C7" s="52"/>
      <c r="D7" s="52" t="s">
        <v>52</v>
      </c>
      <c r="E7" s="52" t="s">
        <v>53</v>
      </c>
      <c r="F7" s="55" t="s">
        <v>29</v>
      </c>
      <c r="G7" s="52" t="s">
        <v>46</v>
      </c>
      <c r="H7" s="55"/>
      <c r="I7" s="54"/>
      <c r="J7" s="52"/>
      <c r="K7" s="52"/>
      <c r="L7" s="55"/>
      <c r="M7" s="53" t="s">
        <v>14</v>
      </c>
      <c r="N7" s="62" t="s">
        <v>18</v>
      </c>
      <c r="O7" s="53" t="s">
        <v>13</v>
      </c>
      <c r="P7" s="53" t="s">
        <v>12</v>
      </c>
      <c r="Q7" s="53" t="s">
        <v>9</v>
      </c>
    </row>
    <row r="8" spans="1:41" ht="70.5" customHeight="1" x14ac:dyDescent="0.25">
      <c r="A8" s="52"/>
      <c r="B8" s="52"/>
      <c r="C8" s="52"/>
      <c r="D8" s="52"/>
      <c r="E8" s="52"/>
      <c r="F8" s="55"/>
      <c r="G8" s="52"/>
      <c r="H8" s="55"/>
      <c r="I8" s="54"/>
      <c r="J8" s="52"/>
      <c r="K8" s="52"/>
      <c r="L8" s="55"/>
      <c r="M8" s="53"/>
      <c r="N8" s="63"/>
      <c r="O8" s="53"/>
      <c r="P8" s="53"/>
      <c r="Q8" s="5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5.75" customHeight="1" x14ac:dyDescent="0.25">
      <c r="A9" s="52"/>
      <c r="B9" s="52"/>
      <c r="C9" s="52"/>
      <c r="D9" s="52"/>
      <c r="E9" s="52"/>
      <c r="F9" s="55"/>
      <c r="G9" s="52"/>
      <c r="H9" s="55"/>
      <c r="I9" s="54"/>
      <c r="J9" s="52"/>
      <c r="K9" s="52"/>
      <c r="L9" s="55"/>
      <c r="M9" s="53"/>
      <c r="N9" s="64"/>
      <c r="O9" s="53"/>
      <c r="P9" s="53"/>
      <c r="Q9" s="5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s="10" customFormat="1" ht="51" customHeight="1" x14ac:dyDescent="0.25">
      <c r="A10" s="52"/>
      <c r="B10" s="52"/>
      <c r="C10" s="52"/>
      <c r="D10" s="52"/>
      <c r="E10" s="52"/>
      <c r="F10" s="55"/>
      <c r="G10" s="52"/>
      <c r="H10" s="55"/>
      <c r="I10" s="54"/>
      <c r="J10" s="43" t="s">
        <v>11</v>
      </c>
      <c r="K10" s="43" t="s">
        <v>10</v>
      </c>
      <c r="L10" s="44" t="s">
        <v>9</v>
      </c>
      <c r="M10" s="42" t="s">
        <v>47</v>
      </c>
      <c r="N10" s="42" t="s">
        <v>47</v>
      </c>
      <c r="O10" s="42" t="s">
        <v>48</v>
      </c>
      <c r="P10" s="42" t="s">
        <v>48</v>
      </c>
      <c r="Q10" s="42" t="s">
        <v>47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1" customFormat="1" ht="15.75" x14ac:dyDescent="0.25">
      <c r="A11" s="8">
        <v>1</v>
      </c>
      <c r="B11" s="8">
        <v>2</v>
      </c>
      <c r="C11" s="8">
        <v>3</v>
      </c>
      <c r="D11" s="8">
        <v>4</v>
      </c>
      <c r="E11" s="45">
        <v>5</v>
      </c>
      <c r="F11" s="31">
        <v>6</v>
      </c>
      <c r="G11" s="31">
        <v>7</v>
      </c>
      <c r="H11" s="31">
        <v>8</v>
      </c>
      <c r="I11" s="31">
        <v>9</v>
      </c>
      <c r="J11" s="45">
        <v>10</v>
      </c>
      <c r="K11" s="45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33">
        <v>17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8" customHeight="1" x14ac:dyDescent="0.25">
      <c r="A12" s="65" t="s">
        <v>34</v>
      </c>
      <c r="B12" s="66"/>
      <c r="C12" s="66"/>
      <c r="D12" s="66"/>
      <c r="E12" s="67"/>
      <c r="F12" s="17">
        <v>16</v>
      </c>
      <c r="G12" s="45" t="s">
        <v>1</v>
      </c>
      <c r="H12" s="23">
        <f>H14+H17+H22+H25+H28+H32+H35+H40+H43+H49+H55+H60+H64+H67+H70</f>
        <v>34535.000000000007</v>
      </c>
      <c r="I12" s="17">
        <f>I14+I17+I22+I25+I28+I32+I35+I40+I43+I49+I55+I60+I64+I67+I70</f>
        <v>1185</v>
      </c>
      <c r="J12" s="45" t="s">
        <v>1</v>
      </c>
      <c r="K12" s="3" t="s">
        <v>1</v>
      </c>
      <c r="L12" s="34">
        <f>L14+L17+L22+L25+L28+L32+L35+L40+L43+L49+L55+L60+L64+L67+L70+L75</f>
        <v>46586962</v>
      </c>
      <c r="M12" s="34">
        <f>M14+M17+M22+M25+M28+M32+M35+M40+M43+M49+M55+M60+M64+M67+M70+M75</f>
        <v>45428047</v>
      </c>
      <c r="N12" s="34">
        <f t="shared" ref="N12" si="0">N14+N17+N22+N25+N28+N32+N35+N40+N43+N49+N55+N60+N64+N67+N70+N75</f>
        <v>0</v>
      </c>
      <c r="O12" s="34">
        <f>O14+O17+O22+O25+O28+O32+O35+O40+O43+O49+O55+O60+O64+O67+O70+O75+O13</f>
        <v>1306000</v>
      </c>
      <c r="P12" s="34">
        <f>P14+P17+P22+P25+P28+P32+P35+P40+P43+P49+P55+P60+P64+P67+P70+P75</f>
        <v>57945.75</v>
      </c>
      <c r="Q12" s="34">
        <f>M12+N12+O12+P12</f>
        <v>46791992.75</v>
      </c>
      <c r="S12" s="21"/>
    </row>
    <row r="13" spans="1:41" ht="18" customHeight="1" x14ac:dyDescent="0.25">
      <c r="A13" s="41"/>
      <c r="B13" s="46" t="s">
        <v>25</v>
      </c>
      <c r="C13" s="47"/>
      <c r="D13" s="47"/>
      <c r="E13" s="47"/>
      <c r="F13" s="47"/>
      <c r="G13" s="47"/>
      <c r="H13" s="47"/>
      <c r="I13" s="48"/>
      <c r="J13" s="45" t="s">
        <v>1</v>
      </c>
      <c r="K13" s="3" t="s">
        <v>1</v>
      </c>
      <c r="L13" s="34"/>
      <c r="M13" s="35"/>
      <c r="N13" s="35"/>
      <c r="O13" s="34">
        <f>545030.75-60000-175000-105000</f>
        <v>205030.75</v>
      </c>
      <c r="P13" s="35"/>
      <c r="Q13" s="34">
        <f>M13+N13+O13+P13</f>
        <v>205030.75</v>
      </c>
      <c r="S13" s="21"/>
    </row>
    <row r="14" spans="1:41" ht="18" customHeight="1" x14ac:dyDescent="0.25">
      <c r="A14" s="49">
        <v>1</v>
      </c>
      <c r="B14" s="45">
        <v>71951000</v>
      </c>
      <c r="C14" s="2" t="s">
        <v>8</v>
      </c>
      <c r="D14" s="2" t="s">
        <v>8</v>
      </c>
      <c r="E14" s="2" t="s">
        <v>35</v>
      </c>
      <c r="F14" s="32">
        <v>7</v>
      </c>
      <c r="G14" s="18" t="s">
        <v>21</v>
      </c>
      <c r="H14" s="25">
        <v>1672.2</v>
      </c>
      <c r="I14" s="17">
        <v>54</v>
      </c>
      <c r="J14" s="41" t="s">
        <v>36</v>
      </c>
      <c r="K14" s="5" t="s">
        <v>1</v>
      </c>
      <c r="L14" s="36">
        <f>L15+L16</f>
        <v>243055</v>
      </c>
      <c r="M14" s="36">
        <f>M15+M16</f>
        <v>243055</v>
      </c>
      <c r="N14" s="36">
        <v>0</v>
      </c>
      <c r="O14" s="36">
        <f>O15</f>
        <v>0</v>
      </c>
      <c r="P14" s="36">
        <f>P15</f>
        <v>0</v>
      </c>
      <c r="Q14" s="34">
        <f>M14+N14+O14+P14</f>
        <v>243055</v>
      </c>
    </row>
    <row r="15" spans="1:41" ht="48" customHeight="1" x14ac:dyDescent="0.25">
      <c r="A15" s="50"/>
      <c r="B15" s="45">
        <v>71951000</v>
      </c>
      <c r="C15" s="2" t="s">
        <v>8</v>
      </c>
      <c r="D15" s="2"/>
      <c r="E15" s="2"/>
      <c r="F15" s="32"/>
      <c r="G15" s="18"/>
      <c r="H15" s="25"/>
      <c r="I15" s="17"/>
      <c r="J15" s="2" t="s">
        <v>37</v>
      </c>
      <c r="K15" s="5" t="s">
        <v>6</v>
      </c>
      <c r="L15" s="36">
        <v>223055</v>
      </c>
      <c r="M15" s="36">
        <f>L15</f>
        <v>223055</v>
      </c>
      <c r="N15" s="36"/>
      <c r="O15" s="36"/>
      <c r="P15" s="36"/>
      <c r="Q15" s="34">
        <f>M15+N15+O15+P15</f>
        <v>223055</v>
      </c>
    </row>
    <row r="16" spans="1:41" s="39" customFormat="1" ht="19.5" customHeight="1" x14ac:dyDescent="0.3">
      <c r="A16" s="51"/>
      <c r="B16" s="45">
        <v>71951000</v>
      </c>
      <c r="C16" s="2" t="s">
        <v>8</v>
      </c>
      <c r="D16" s="2"/>
      <c r="E16" s="2"/>
      <c r="F16" s="32"/>
      <c r="G16" s="15"/>
      <c r="H16" s="25"/>
      <c r="I16" s="17"/>
      <c r="J16" s="2" t="s">
        <v>51</v>
      </c>
      <c r="K16" s="6" t="s">
        <v>50</v>
      </c>
      <c r="L16" s="28">
        <v>20000</v>
      </c>
      <c r="M16" s="34">
        <f>L16</f>
        <v>20000</v>
      </c>
      <c r="N16" s="34"/>
      <c r="O16" s="34"/>
      <c r="P16" s="34"/>
      <c r="Q16" s="34">
        <f t="shared" ref="Q16:Q39" si="1">M16+N16+O16+P16</f>
        <v>20000</v>
      </c>
      <c r="R16" s="37"/>
      <c r="S16" s="37"/>
      <c r="T16" s="37"/>
      <c r="U16" s="40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/>
      <c r="AM16" s="37"/>
      <c r="AN16" s="37"/>
      <c r="AO16" s="37"/>
    </row>
    <row r="17" spans="1:41" ht="18" customHeight="1" x14ac:dyDescent="0.25">
      <c r="A17" s="49">
        <v>2</v>
      </c>
      <c r="B17" s="45">
        <v>71951000</v>
      </c>
      <c r="C17" s="2" t="s">
        <v>8</v>
      </c>
      <c r="D17" s="2" t="s">
        <v>8</v>
      </c>
      <c r="E17" s="2" t="s">
        <v>30</v>
      </c>
      <c r="F17" s="32">
        <v>50</v>
      </c>
      <c r="G17" s="18" t="s">
        <v>21</v>
      </c>
      <c r="H17" s="25">
        <v>1392.9</v>
      </c>
      <c r="I17" s="17">
        <v>53</v>
      </c>
      <c r="J17" s="41" t="s">
        <v>36</v>
      </c>
      <c r="K17" s="5" t="s">
        <v>1</v>
      </c>
      <c r="L17" s="36">
        <f>L18+L19+L20+L21</f>
        <v>4327449</v>
      </c>
      <c r="M17" s="28">
        <f>L17</f>
        <v>4327449</v>
      </c>
      <c r="N17" s="36">
        <v>0</v>
      </c>
      <c r="O17" s="36">
        <v>0</v>
      </c>
      <c r="P17" s="24">
        <v>0</v>
      </c>
      <c r="Q17" s="34">
        <f t="shared" si="1"/>
        <v>4327449</v>
      </c>
    </row>
    <row r="18" spans="1:41" ht="18" customHeight="1" x14ac:dyDescent="0.25">
      <c r="A18" s="50"/>
      <c r="B18" s="45">
        <v>71951000</v>
      </c>
      <c r="C18" s="2" t="s">
        <v>8</v>
      </c>
      <c r="D18" s="2"/>
      <c r="E18" s="2"/>
      <c r="F18" s="32"/>
      <c r="G18" s="18"/>
      <c r="H18" s="25"/>
      <c r="I18" s="17"/>
      <c r="J18" s="2" t="s">
        <v>38</v>
      </c>
      <c r="K18" s="5">
        <v>10</v>
      </c>
      <c r="L18" s="36">
        <v>2610398</v>
      </c>
      <c r="M18" s="36">
        <f>L18</f>
        <v>2610398</v>
      </c>
      <c r="N18" s="36"/>
      <c r="O18" s="36"/>
      <c r="P18" s="36"/>
      <c r="Q18" s="34">
        <f t="shared" si="1"/>
        <v>2610398</v>
      </c>
    </row>
    <row r="19" spans="1:41" ht="30.75" customHeight="1" x14ac:dyDescent="0.25">
      <c r="A19" s="50"/>
      <c r="B19" s="45">
        <v>71951000</v>
      </c>
      <c r="C19" s="2" t="s">
        <v>8</v>
      </c>
      <c r="D19" s="2"/>
      <c r="E19" s="2"/>
      <c r="F19" s="32"/>
      <c r="G19" s="18"/>
      <c r="H19" s="25"/>
      <c r="I19" s="17"/>
      <c r="J19" s="2" t="s">
        <v>39</v>
      </c>
      <c r="K19" s="6" t="s">
        <v>4</v>
      </c>
      <c r="L19" s="36">
        <v>369783</v>
      </c>
      <c r="M19" s="36">
        <f>L19</f>
        <v>369783</v>
      </c>
      <c r="N19" s="36"/>
      <c r="O19" s="36"/>
      <c r="P19" s="36"/>
      <c r="Q19" s="34">
        <f>M19+N19+O19+P19</f>
        <v>369783</v>
      </c>
    </row>
    <row r="20" spans="1:41" ht="33.75" customHeight="1" x14ac:dyDescent="0.25">
      <c r="A20" s="50"/>
      <c r="B20" s="45">
        <v>71951000</v>
      </c>
      <c r="C20" s="2" t="s">
        <v>8</v>
      </c>
      <c r="D20" s="2"/>
      <c r="E20" s="2"/>
      <c r="F20" s="32"/>
      <c r="G20" s="18"/>
      <c r="H20" s="25"/>
      <c r="I20" s="17"/>
      <c r="J20" s="41" t="s">
        <v>40</v>
      </c>
      <c r="K20" s="6" t="s">
        <v>3</v>
      </c>
      <c r="L20" s="36">
        <v>1256600</v>
      </c>
      <c r="M20" s="36">
        <f t="shared" ref="M20:M21" si="2">L20</f>
        <v>1256600</v>
      </c>
      <c r="N20" s="36"/>
      <c r="O20" s="36"/>
      <c r="P20" s="36"/>
      <c r="Q20" s="34">
        <f t="shared" si="1"/>
        <v>1256600</v>
      </c>
    </row>
    <row r="21" spans="1:41" ht="18" customHeight="1" x14ac:dyDescent="0.25">
      <c r="A21" s="51"/>
      <c r="B21" s="45">
        <v>71951000</v>
      </c>
      <c r="C21" s="2" t="s">
        <v>8</v>
      </c>
      <c r="D21" s="2"/>
      <c r="E21" s="2"/>
      <c r="F21" s="32"/>
      <c r="G21" s="18"/>
      <c r="H21" s="25"/>
      <c r="I21" s="17"/>
      <c r="J21" s="41" t="s">
        <v>41</v>
      </c>
      <c r="K21" s="6">
        <v>21</v>
      </c>
      <c r="L21" s="36">
        <v>90668</v>
      </c>
      <c r="M21" s="36">
        <f t="shared" si="2"/>
        <v>90668</v>
      </c>
      <c r="N21" s="36"/>
      <c r="O21" s="36"/>
      <c r="P21" s="36"/>
      <c r="Q21" s="34">
        <f t="shared" si="1"/>
        <v>90668</v>
      </c>
    </row>
    <row r="22" spans="1:41" ht="18" customHeight="1" x14ac:dyDescent="0.25">
      <c r="A22" s="49">
        <v>3</v>
      </c>
      <c r="B22" s="45">
        <v>71951000</v>
      </c>
      <c r="C22" s="2" t="s">
        <v>8</v>
      </c>
      <c r="D22" s="2" t="s">
        <v>8</v>
      </c>
      <c r="E22" s="2" t="s">
        <v>5</v>
      </c>
      <c r="F22" s="32">
        <v>20</v>
      </c>
      <c r="G22" s="18" t="s">
        <v>21</v>
      </c>
      <c r="H22" s="25">
        <v>1368.3</v>
      </c>
      <c r="I22" s="17">
        <v>52</v>
      </c>
      <c r="J22" s="41" t="s">
        <v>36</v>
      </c>
      <c r="K22" s="5" t="s">
        <v>1</v>
      </c>
      <c r="L22" s="36">
        <f>L23+L24</f>
        <v>213788</v>
      </c>
      <c r="M22" s="36">
        <f>M23+M24</f>
        <v>213788</v>
      </c>
      <c r="N22" s="36">
        <v>0</v>
      </c>
      <c r="O22" s="36">
        <f>O23</f>
        <v>0</v>
      </c>
      <c r="P22" s="36">
        <f>P23</f>
        <v>0</v>
      </c>
      <c r="Q22" s="34">
        <f>M22+N22+O22+P22</f>
        <v>213788</v>
      </c>
    </row>
    <row r="23" spans="1:41" ht="48" customHeight="1" x14ac:dyDescent="0.25">
      <c r="A23" s="50"/>
      <c r="B23" s="45">
        <v>71951000</v>
      </c>
      <c r="C23" s="2" t="s">
        <v>8</v>
      </c>
      <c r="D23" s="2"/>
      <c r="E23" s="2"/>
      <c r="F23" s="32"/>
      <c r="G23" s="18"/>
      <c r="H23" s="25"/>
      <c r="I23" s="17"/>
      <c r="J23" s="2" t="s">
        <v>37</v>
      </c>
      <c r="K23" s="5" t="s">
        <v>6</v>
      </c>
      <c r="L23" s="36">
        <v>193788</v>
      </c>
      <c r="M23" s="36">
        <f>L23</f>
        <v>193788</v>
      </c>
      <c r="N23" s="36"/>
      <c r="O23" s="36"/>
      <c r="P23" s="36"/>
      <c r="Q23" s="34">
        <f>M23+N23+O23+P23</f>
        <v>193788</v>
      </c>
    </row>
    <row r="24" spans="1:41" s="39" customFormat="1" ht="19.5" customHeight="1" x14ac:dyDescent="0.3">
      <c r="A24" s="51"/>
      <c r="B24" s="45">
        <v>71951000</v>
      </c>
      <c r="C24" s="2" t="s">
        <v>8</v>
      </c>
      <c r="D24" s="2"/>
      <c r="E24" s="2"/>
      <c r="F24" s="32"/>
      <c r="G24" s="15"/>
      <c r="H24" s="25"/>
      <c r="I24" s="17"/>
      <c r="J24" s="2" t="s">
        <v>51</v>
      </c>
      <c r="K24" s="6" t="s">
        <v>50</v>
      </c>
      <c r="L24" s="28">
        <v>20000</v>
      </c>
      <c r="M24" s="34">
        <f>L24</f>
        <v>20000</v>
      </c>
      <c r="N24" s="34"/>
      <c r="O24" s="34"/>
      <c r="P24" s="34"/>
      <c r="Q24" s="34">
        <f>M24+N24+O24+P24</f>
        <v>20000</v>
      </c>
      <c r="R24" s="37"/>
      <c r="S24" s="37"/>
      <c r="T24" s="37"/>
      <c r="U24" s="40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/>
      <c r="AM24" s="37"/>
      <c r="AN24" s="37"/>
      <c r="AO24" s="37"/>
    </row>
    <row r="25" spans="1:41" ht="18" customHeight="1" x14ac:dyDescent="0.25">
      <c r="A25" s="49">
        <v>4</v>
      </c>
      <c r="B25" s="45">
        <v>71951000</v>
      </c>
      <c r="C25" s="2" t="s">
        <v>8</v>
      </c>
      <c r="D25" s="2" t="s">
        <v>8</v>
      </c>
      <c r="E25" s="2" t="s">
        <v>42</v>
      </c>
      <c r="F25" s="32" t="s">
        <v>33</v>
      </c>
      <c r="G25" s="18" t="s">
        <v>21</v>
      </c>
      <c r="H25" s="25">
        <v>542.1</v>
      </c>
      <c r="I25" s="17">
        <v>15</v>
      </c>
      <c r="J25" s="41" t="s">
        <v>36</v>
      </c>
      <c r="K25" s="5" t="s">
        <v>1</v>
      </c>
      <c r="L25" s="36">
        <f>L26+L27</f>
        <v>172545</v>
      </c>
      <c r="M25" s="36">
        <f>M26+M27</f>
        <v>172545</v>
      </c>
      <c r="N25" s="36">
        <v>0</v>
      </c>
      <c r="O25" s="36">
        <f>O26</f>
        <v>0</v>
      </c>
      <c r="P25" s="36">
        <f>P26</f>
        <v>0</v>
      </c>
      <c r="Q25" s="34">
        <f>M25+N25+O25+P25</f>
        <v>172545</v>
      </c>
    </row>
    <row r="26" spans="1:41" ht="48" customHeight="1" x14ac:dyDescent="0.25">
      <c r="A26" s="50"/>
      <c r="B26" s="45">
        <v>71951000</v>
      </c>
      <c r="C26" s="2" t="s">
        <v>8</v>
      </c>
      <c r="D26" s="2"/>
      <c r="E26" s="2"/>
      <c r="F26" s="32"/>
      <c r="G26" s="18"/>
      <c r="H26" s="25"/>
      <c r="I26" s="17"/>
      <c r="J26" s="2" t="s">
        <v>37</v>
      </c>
      <c r="K26" s="5" t="s">
        <v>6</v>
      </c>
      <c r="L26" s="36">
        <v>152545</v>
      </c>
      <c r="M26" s="36">
        <f>L26</f>
        <v>152545</v>
      </c>
      <c r="N26" s="36"/>
      <c r="O26" s="36"/>
      <c r="P26" s="36"/>
      <c r="Q26" s="34">
        <f t="shared" si="1"/>
        <v>152545</v>
      </c>
    </row>
    <row r="27" spans="1:41" s="39" customFormat="1" ht="19.5" customHeight="1" x14ac:dyDescent="0.3">
      <c r="A27" s="51"/>
      <c r="B27" s="45">
        <v>71951000</v>
      </c>
      <c r="C27" s="2" t="s">
        <v>8</v>
      </c>
      <c r="D27" s="2"/>
      <c r="E27" s="2"/>
      <c r="F27" s="32"/>
      <c r="G27" s="15"/>
      <c r="H27" s="25"/>
      <c r="I27" s="17"/>
      <c r="J27" s="2" t="s">
        <v>51</v>
      </c>
      <c r="K27" s="6" t="s">
        <v>50</v>
      </c>
      <c r="L27" s="28">
        <v>20000</v>
      </c>
      <c r="M27" s="34">
        <f>L27</f>
        <v>20000</v>
      </c>
      <c r="N27" s="34"/>
      <c r="O27" s="34"/>
      <c r="P27" s="34"/>
      <c r="Q27" s="34">
        <f t="shared" si="1"/>
        <v>20000</v>
      </c>
      <c r="R27" s="37"/>
      <c r="S27" s="37"/>
      <c r="T27" s="37"/>
      <c r="U27" s="40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  <c r="AM27" s="37"/>
      <c r="AN27" s="37"/>
      <c r="AO27" s="37"/>
    </row>
    <row r="28" spans="1:41" ht="18" customHeight="1" x14ac:dyDescent="0.25">
      <c r="A28" s="49">
        <v>5</v>
      </c>
      <c r="B28" s="45">
        <v>71951000</v>
      </c>
      <c r="C28" s="2" t="s">
        <v>8</v>
      </c>
      <c r="D28" s="2" t="s">
        <v>8</v>
      </c>
      <c r="E28" s="2" t="s">
        <v>24</v>
      </c>
      <c r="F28" s="32">
        <v>6</v>
      </c>
      <c r="G28" s="18" t="s">
        <v>21</v>
      </c>
      <c r="H28" s="25">
        <v>6899.2</v>
      </c>
      <c r="I28" s="17">
        <v>181</v>
      </c>
      <c r="J28" s="41" t="s">
        <v>36</v>
      </c>
      <c r="K28" s="5" t="s">
        <v>1</v>
      </c>
      <c r="L28" s="36">
        <f>L29+L30+L31</f>
        <v>1012281</v>
      </c>
      <c r="M28" s="28">
        <f>L28</f>
        <v>1012281</v>
      </c>
      <c r="N28" s="36">
        <v>0</v>
      </c>
      <c r="O28" s="36">
        <v>0</v>
      </c>
      <c r="P28" s="24">
        <v>0</v>
      </c>
      <c r="Q28" s="34">
        <f t="shared" si="1"/>
        <v>1012281</v>
      </c>
    </row>
    <row r="29" spans="1:41" ht="30.75" customHeight="1" x14ac:dyDescent="0.25">
      <c r="A29" s="50"/>
      <c r="B29" s="45">
        <v>71951000</v>
      </c>
      <c r="C29" s="2" t="s">
        <v>8</v>
      </c>
      <c r="D29" s="2"/>
      <c r="E29" s="2"/>
      <c r="F29" s="32"/>
      <c r="G29" s="18"/>
      <c r="H29" s="25"/>
      <c r="I29" s="17"/>
      <c r="J29" s="2" t="s">
        <v>39</v>
      </c>
      <c r="K29" s="6" t="s">
        <v>4</v>
      </c>
      <c r="L29" s="36">
        <v>455534</v>
      </c>
      <c r="M29" s="36">
        <f t="shared" ref="M29:M31" si="3">L29</f>
        <v>455534</v>
      </c>
      <c r="N29" s="36"/>
      <c r="O29" s="36"/>
      <c r="P29" s="36"/>
      <c r="Q29" s="34">
        <f t="shared" si="1"/>
        <v>455534</v>
      </c>
    </row>
    <row r="30" spans="1:41" ht="33.75" customHeight="1" x14ac:dyDescent="0.25">
      <c r="A30" s="50"/>
      <c r="B30" s="45">
        <v>71951000</v>
      </c>
      <c r="C30" s="2" t="s">
        <v>8</v>
      </c>
      <c r="D30" s="2"/>
      <c r="E30" s="2"/>
      <c r="F30" s="32"/>
      <c r="G30" s="18"/>
      <c r="H30" s="25"/>
      <c r="I30" s="17"/>
      <c r="J30" s="41" t="s">
        <v>40</v>
      </c>
      <c r="K30" s="6" t="s">
        <v>3</v>
      </c>
      <c r="L30" s="36">
        <v>535538</v>
      </c>
      <c r="M30" s="36">
        <f t="shared" si="3"/>
        <v>535538</v>
      </c>
      <c r="N30" s="36"/>
      <c r="O30" s="36"/>
      <c r="P30" s="36"/>
      <c r="Q30" s="34">
        <f t="shared" si="1"/>
        <v>535538</v>
      </c>
    </row>
    <row r="31" spans="1:41" ht="18" customHeight="1" x14ac:dyDescent="0.25">
      <c r="A31" s="51"/>
      <c r="B31" s="45">
        <v>71951000</v>
      </c>
      <c r="C31" s="2" t="s">
        <v>8</v>
      </c>
      <c r="D31" s="2"/>
      <c r="E31" s="2"/>
      <c r="F31" s="32"/>
      <c r="G31" s="18"/>
      <c r="H31" s="25"/>
      <c r="I31" s="17"/>
      <c r="J31" s="41" t="s">
        <v>41</v>
      </c>
      <c r="K31" s="6">
        <v>21</v>
      </c>
      <c r="L31" s="36">
        <v>21209</v>
      </c>
      <c r="M31" s="36">
        <f t="shared" si="3"/>
        <v>21209</v>
      </c>
      <c r="N31" s="36"/>
      <c r="O31" s="36"/>
      <c r="P31" s="36"/>
      <c r="Q31" s="34">
        <f t="shared" si="1"/>
        <v>21209</v>
      </c>
    </row>
    <row r="32" spans="1:41" ht="18" customHeight="1" x14ac:dyDescent="0.25">
      <c r="A32" s="49">
        <v>6</v>
      </c>
      <c r="B32" s="45">
        <v>71951000</v>
      </c>
      <c r="C32" s="2" t="s">
        <v>8</v>
      </c>
      <c r="D32" s="2" t="s">
        <v>8</v>
      </c>
      <c r="E32" s="2" t="s">
        <v>24</v>
      </c>
      <c r="F32" s="32" t="s">
        <v>33</v>
      </c>
      <c r="G32" s="18" t="s">
        <v>21</v>
      </c>
      <c r="H32" s="25">
        <v>4452.1000000000004</v>
      </c>
      <c r="I32" s="17">
        <v>116</v>
      </c>
      <c r="J32" s="41" t="s">
        <v>36</v>
      </c>
      <c r="K32" s="5" t="s">
        <v>1</v>
      </c>
      <c r="L32" s="36">
        <f>L33+L34</f>
        <v>363751</v>
      </c>
      <c r="M32" s="36">
        <f>M33+M34</f>
        <v>20000</v>
      </c>
      <c r="N32" s="36">
        <v>0</v>
      </c>
      <c r="O32" s="36">
        <f>O33</f>
        <v>326563.45</v>
      </c>
      <c r="P32" s="36">
        <f>P33</f>
        <v>17187.55</v>
      </c>
      <c r="Q32" s="34">
        <f t="shared" si="1"/>
        <v>363751</v>
      </c>
    </row>
    <row r="33" spans="1:41" ht="48" customHeight="1" x14ac:dyDescent="0.25">
      <c r="A33" s="50"/>
      <c r="B33" s="45">
        <v>71951000</v>
      </c>
      <c r="C33" s="2" t="s">
        <v>8</v>
      </c>
      <c r="D33" s="2"/>
      <c r="E33" s="2"/>
      <c r="F33" s="32"/>
      <c r="G33" s="18"/>
      <c r="H33" s="25"/>
      <c r="I33" s="17"/>
      <c r="J33" s="2" t="s">
        <v>37</v>
      </c>
      <c r="K33" s="5" t="s">
        <v>6</v>
      </c>
      <c r="L33" s="36">
        <v>343751</v>
      </c>
      <c r="M33" s="36"/>
      <c r="N33" s="36"/>
      <c r="O33" s="36">
        <f>L33*0.95</f>
        <v>326563.45</v>
      </c>
      <c r="P33" s="36">
        <f>L33*0.05</f>
        <v>17187.55</v>
      </c>
      <c r="Q33" s="34">
        <f>M33+N33+O33+P33</f>
        <v>343751</v>
      </c>
    </row>
    <row r="34" spans="1:41" s="39" customFormat="1" ht="19.5" customHeight="1" x14ac:dyDescent="0.3">
      <c r="A34" s="51"/>
      <c r="B34" s="45">
        <v>71951000</v>
      </c>
      <c r="C34" s="2" t="s">
        <v>8</v>
      </c>
      <c r="D34" s="2"/>
      <c r="E34" s="2"/>
      <c r="F34" s="32"/>
      <c r="G34" s="15"/>
      <c r="H34" s="25"/>
      <c r="I34" s="17"/>
      <c r="J34" s="2" t="s">
        <v>51</v>
      </c>
      <c r="K34" s="6" t="s">
        <v>50</v>
      </c>
      <c r="L34" s="28">
        <v>20000</v>
      </c>
      <c r="M34" s="34">
        <f>L34</f>
        <v>20000</v>
      </c>
      <c r="N34" s="34"/>
      <c r="O34" s="34"/>
      <c r="P34" s="34"/>
      <c r="Q34" s="34">
        <f t="shared" si="1"/>
        <v>20000</v>
      </c>
      <c r="R34" s="37"/>
      <c r="S34" s="37"/>
      <c r="T34" s="37"/>
      <c r="U34" s="40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/>
      <c r="AM34" s="37"/>
      <c r="AN34" s="37"/>
      <c r="AO34" s="37"/>
    </row>
    <row r="35" spans="1:41" ht="18" customHeight="1" x14ac:dyDescent="0.25">
      <c r="A35" s="49">
        <v>7</v>
      </c>
      <c r="B35" s="45">
        <v>71951000</v>
      </c>
      <c r="C35" s="2" t="s">
        <v>8</v>
      </c>
      <c r="D35" s="2" t="s">
        <v>8</v>
      </c>
      <c r="E35" s="2" t="s">
        <v>24</v>
      </c>
      <c r="F35" s="32">
        <v>8</v>
      </c>
      <c r="G35" s="18" t="s">
        <v>21</v>
      </c>
      <c r="H35" s="25">
        <v>1794.1</v>
      </c>
      <c r="I35" s="17">
        <v>125</v>
      </c>
      <c r="J35" s="41" t="s">
        <v>36</v>
      </c>
      <c r="K35" s="5" t="s">
        <v>1</v>
      </c>
      <c r="L35" s="36">
        <f>L36+L37+L38+L39</f>
        <v>5372814</v>
      </c>
      <c r="M35" s="36">
        <f>L35</f>
        <v>5372814</v>
      </c>
      <c r="N35" s="36">
        <v>0</v>
      </c>
      <c r="O35" s="36">
        <v>0</v>
      </c>
      <c r="P35" s="24">
        <v>0</v>
      </c>
      <c r="Q35" s="34">
        <f t="shared" si="1"/>
        <v>5372814</v>
      </c>
    </row>
    <row r="36" spans="1:41" ht="18" customHeight="1" x14ac:dyDescent="0.25">
      <c r="A36" s="50"/>
      <c r="B36" s="45">
        <v>71951000</v>
      </c>
      <c r="C36" s="2" t="s">
        <v>8</v>
      </c>
      <c r="D36" s="2"/>
      <c r="E36" s="2"/>
      <c r="F36" s="32"/>
      <c r="G36" s="18"/>
      <c r="H36" s="25"/>
      <c r="I36" s="17"/>
      <c r="J36" s="2" t="s">
        <v>43</v>
      </c>
      <c r="K36" s="6" t="s">
        <v>2</v>
      </c>
      <c r="L36" s="36">
        <v>1800595</v>
      </c>
      <c r="M36" s="36">
        <f t="shared" ref="M36:M39" si="4">L36</f>
        <v>1800595</v>
      </c>
      <c r="N36" s="36"/>
      <c r="O36" s="36"/>
      <c r="P36" s="36"/>
      <c r="Q36" s="34">
        <f t="shared" si="1"/>
        <v>1800595</v>
      </c>
    </row>
    <row r="37" spans="1:41" ht="18" customHeight="1" x14ac:dyDescent="0.25">
      <c r="A37" s="50"/>
      <c r="B37" s="45">
        <v>71951000</v>
      </c>
      <c r="C37" s="2" t="s">
        <v>8</v>
      </c>
      <c r="D37" s="2"/>
      <c r="E37" s="2"/>
      <c r="F37" s="32"/>
      <c r="G37" s="18"/>
      <c r="H37" s="25"/>
      <c r="I37" s="17"/>
      <c r="J37" s="2" t="s">
        <v>38</v>
      </c>
      <c r="K37" s="5">
        <v>10</v>
      </c>
      <c r="L37" s="36">
        <v>3043926</v>
      </c>
      <c r="M37" s="36">
        <f t="shared" si="4"/>
        <v>3043926</v>
      </c>
      <c r="N37" s="36"/>
      <c r="O37" s="36"/>
      <c r="P37" s="36"/>
      <c r="Q37" s="34">
        <f t="shared" si="1"/>
        <v>3043926</v>
      </c>
    </row>
    <row r="38" spans="1:41" ht="30.75" customHeight="1" x14ac:dyDescent="0.25">
      <c r="A38" s="50"/>
      <c r="B38" s="45">
        <v>71951000</v>
      </c>
      <c r="C38" s="2" t="s">
        <v>8</v>
      </c>
      <c r="D38" s="2"/>
      <c r="E38" s="2"/>
      <c r="F38" s="32"/>
      <c r="G38" s="18"/>
      <c r="H38" s="25"/>
      <c r="I38" s="17"/>
      <c r="J38" s="2" t="s">
        <v>39</v>
      </c>
      <c r="K38" s="6" t="s">
        <v>4</v>
      </c>
      <c r="L38" s="36">
        <v>415723</v>
      </c>
      <c r="M38" s="36">
        <f t="shared" si="4"/>
        <v>415723</v>
      </c>
      <c r="N38" s="36"/>
      <c r="O38" s="36"/>
      <c r="P38" s="36"/>
      <c r="Q38" s="34">
        <f t="shared" si="1"/>
        <v>415723</v>
      </c>
    </row>
    <row r="39" spans="1:41" ht="18" customHeight="1" x14ac:dyDescent="0.25">
      <c r="A39" s="51"/>
      <c r="B39" s="45">
        <v>71951000</v>
      </c>
      <c r="C39" s="2" t="s">
        <v>8</v>
      </c>
      <c r="D39" s="2"/>
      <c r="E39" s="2"/>
      <c r="F39" s="32"/>
      <c r="G39" s="18"/>
      <c r="H39" s="25"/>
      <c r="I39" s="17"/>
      <c r="J39" s="2" t="s">
        <v>41</v>
      </c>
      <c r="K39" s="6">
        <v>21</v>
      </c>
      <c r="L39" s="36">
        <v>112570</v>
      </c>
      <c r="M39" s="36">
        <f t="shared" si="4"/>
        <v>112570</v>
      </c>
      <c r="N39" s="36"/>
      <c r="O39" s="36"/>
      <c r="P39" s="36"/>
      <c r="Q39" s="34">
        <f t="shared" si="1"/>
        <v>112570</v>
      </c>
    </row>
    <row r="40" spans="1:41" ht="18" customHeight="1" x14ac:dyDescent="0.25">
      <c r="A40" s="49">
        <v>8</v>
      </c>
      <c r="B40" s="45">
        <v>71951000</v>
      </c>
      <c r="C40" s="2" t="s">
        <v>8</v>
      </c>
      <c r="D40" s="2" t="s">
        <v>8</v>
      </c>
      <c r="E40" s="2" t="s">
        <v>31</v>
      </c>
      <c r="F40" s="32">
        <v>5</v>
      </c>
      <c r="G40" s="18" t="s">
        <v>21</v>
      </c>
      <c r="H40" s="25">
        <v>3074.7</v>
      </c>
      <c r="I40" s="17">
        <v>118</v>
      </c>
      <c r="J40" s="41" t="s">
        <v>36</v>
      </c>
      <c r="K40" s="5" t="s">
        <v>1</v>
      </c>
      <c r="L40" s="36">
        <f>L41+L42</f>
        <v>449559</v>
      </c>
      <c r="M40" s="36">
        <f>M41+M42</f>
        <v>20000</v>
      </c>
      <c r="N40" s="36">
        <v>0</v>
      </c>
      <c r="O40" s="36">
        <f>O41</f>
        <v>408081.05</v>
      </c>
      <c r="P40" s="36">
        <f>P41</f>
        <v>21477.95</v>
      </c>
      <c r="Q40" s="34">
        <f t="shared" ref="Q40:Q77" si="5">M40+N40+O40+P40</f>
        <v>449559</v>
      </c>
    </row>
    <row r="41" spans="1:41" ht="48" customHeight="1" x14ac:dyDescent="0.25">
      <c r="A41" s="50"/>
      <c r="B41" s="45">
        <v>71951000</v>
      </c>
      <c r="C41" s="2" t="s">
        <v>8</v>
      </c>
      <c r="D41" s="2"/>
      <c r="E41" s="2"/>
      <c r="F41" s="32"/>
      <c r="G41" s="18"/>
      <c r="H41" s="25"/>
      <c r="I41" s="17"/>
      <c r="J41" s="2" t="s">
        <v>37</v>
      </c>
      <c r="K41" s="5" t="s">
        <v>6</v>
      </c>
      <c r="L41" s="36">
        <v>429559</v>
      </c>
      <c r="M41" s="36"/>
      <c r="N41" s="36"/>
      <c r="O41" s="36">
        <f>L41*0.95</f>
        <v>408081.05</v>
      </c>
      <c r="P41" s="36">
        <f>L41*0.05</f>
        <v>21477.95</v>
      </c>
      <c r="Q41" s="34">
        <f t="shared" si="5"/>
        <v>429559</v>
      </c>
    </row>
    <row r="42" spans="1:41" s="39" customFormat="1" ht="19.5" customHeight="1" x14ac:dyDescent="0.3">
      <c r="A42" s="51"/>
      <c r="B42" s="45">
        <v>71951000</v>
      </c>
      <c r="C42" s="2" t="s">
        <v>8</v>
      </c>
      <c r="D42" s="2"/>
      <c r="E42" s="2"/>
      <c r="F42" s="32"/>
      <c r="G42" s="15"/>
      <c r="H42" s="25"/>
      <c r="I42" s="17"/>
      <c r="J42" s="2" t="s">
        <v>51</v>
      </c>
      <c r="K42" s="6" t="s">
        <v>50</v>
      </c>
      <c r="L42" s="28">
        <v>20000</v>
      </c>
      <c r="M42" s="34">
        <f>L42</f>
        <v>20000</v>
      </c>
      <c r="N42" s="34"/>
      <c r="O42" s="34"/>
      <c r="P42" s="34"/>
      <c r="Q42" s="34">
        <f t="shared" si="5"/>
        <v>20000</v>
      </c>
      <c r="R42" s="37"/>
      <c r="S42" s="37"/>
      <c r="T42" s="37"/>
      <c r="U42" s="40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/>
      <c r="AM42" s="37"/>
      <c r="AN42" s="37"/>
      <c r="AO42" s="37"/>
    </row>
    <row r="43" spans="1:41" ht="18" customHeight="1" x14ac:dyDescent="0.25">
      <c r="A43" s="49">
        <v>9</v>
      </c>
      <c r="B43" s="45">
        <v>71951000</v>
      </c>
      <c r="C43" s="2" t="s">
        <v>8</v>
      </c>
      <c r="D43" s="2" t="s">
        <v>8</v>
      </c>
      <c r="E43" s="2" t="s">
        <v>31</v>
      </c>
      <c r="F43" s="32">
        <v>7</v>
      </c>
      <c r="G43" s="18" t="s">
        <v>21</v>
      </c>
      <c r="H43" s="25">
        <v>2862.9</v>
      </c>
      <c r="I43" s="17">
        <v>98</v>
      </c>
      <c r="J43" s="41" t="s">
        <v>36</v>
      </c>
      <c r="K43" s="5" t="s">
        <v>1</v>
      </c>
      <c r="L43" s="36">
        <f>L44+L45+L46+L47+L48</f>
        <v>12780343</v>
      </c>
      <c r="M43" s="36">
        <f>L43</f>
        <v>12780343</v>
      </c>
      <c r="N43" s="36">
        <v>0</v>
      </c>
      <c r="O43" s="36">
        <v>0</v>
      </c>
      <c r="P43" s="24">
        <v>0</v>
      </c>
      <c r="Q43" s="34">
        <f t="shared" si="5"/>
        <v>12780343</v>
      </c>
    </row>
    <row r="44" spans="1:41" ht="18" customHeight="1" x14ac:dyDescent="0.25">
      <c r="A44" s="50"/>
      <c r="B44" s="45">
        <v>71951000</v>
      </c>
      <c r="C44" s="2" t="s">
        <v>8</v>
      </c>
      <c r="D44" s="2"/>
      <c r="E44" s="2"/>
      <c r="F44" s="32"/>
      <c r="G44" s="18"/>
      <c r="H44" s="25"/>
      <c r="I44" s="17"/>
      <c r="J44" s="2" t="s">
        <v>43</v>
      </c>
      <c r="K44" s="6" t="s">
        <v>2</v>
      </c>
      <c r="L44" s="36">
        <v>3323672</v>
      </c>
      <c r="M44" s="36">
        <f t="shared" ref="M44:M48" si="6">L44</f>
        <v>3323672</v>
      </c>
      <c r="N44" s="36"/>
      <c r="O44" s="36"/>
      <c r="P44" s="36"/>
      <c r="Q44" s="34">
        <f t="shared" si="5"/>
        <v>3323672</v>
      </c>
    </row>
    <row r="45" spans="1:41" ht="18" customHeight="1" x14ac:dyDescent="0.25">
      <c r="A45" s="50"/>
      <c r="B45" s="45">
        <v>71951000</v>
      </c>
      <c r="C45" s="2" t="s">
        <v>8</v>
      </c>
      <c r="D45" s="2"/>
      <c r="E45" s="2"/>
      <c r="F45" s="32"/>
      <c r="G45" s="18"/>
      <c r="H45" s="25"/>
      <c r="I45" s="17"/>
      <c r="J45" s="2" t="s">
        <v>38</v>
      </c>
      <c r="K45" s="5">
        <v>10</v>
      </c>
      <c r="L45" s="36">
        <v>6922707</v>
      </c>
      <c r="M45" s="36">
        <f t="shared" si="6"/>
        <v>6922707</v>
      </c>
      <c r="N45" s="36"/>
      <c r="O45" s="36"/>
      <c r="P45" s="36"/>
      <c r="Q45" s="34">
        <f t="shared" si="5"/>
        <v>6922707</v>
      </c>
    </row>
    <row r="46" spans="1:41" ht="30.75" customHeight="1" x14ac:dyDescent="0.25">
      <c r="A46" s="50"/>
      <c r="B46" s="45">
        <v>71951000</v>
      </c>
      <c r="C46" s="2" t="s">
        <v>8</v>
      </c>
      <c r="D46" s="16"/>
      <c r="E46" s="16"/>
      <c r="F46" s="32"/>
      <c r="G46" s="18"/>
      <c r="H46" s="26"/>
      <c r="I46" s="17"/>
      <c r="J46" s="2" t="s">
        <v>39</v>
      </c>
      <c r="K46" s="6" t="s">
        <v>4</v>
      </c>
      <c r="L46" s="36">
        <v>586167</v>
      </c>
      <c r="M46" s="36">
        <f t="shared" si="6"/>
        <v>586167</v>
      </c>
      <c r="N46" s="36"/>
      <c r="O46" s="36"/>
      <c r="P46" s="36"/>
      <c r="Q46" s="34">
        <f t="shared" si="5"/>
        <v>586167</v>
      </c>
    </row>
    <row r="47" spans="1:41" ht="33.75" customHeight="1" x14ac:dyDescent="0.25">
      <c r="A47" s="50"/>
      <c r="B47" s="45">
        <v>71951000</v>
      </c>
      <c r="C47" s="2" t="s">
        <v>8</v>
      </c>
      <c r="D47" s="16"/>
      <c r="E47" s="16"/>
      <c r="F47" s="32"/>
      <c r="G47" s="18"/>
      <c r="H47" s="26"/>
      <c r="I47" s="17"/>
      <c r="J47" s="41" t="s">
        <v>40</v>
      </c>
      <c r="K47" s="6" t="s">
        <v>3</v>
      </c>
      <c r="L47" s="36">
        <v>1680027</v>
      </c>
      <c r="M47" s="36">
        <f t="shared" si="6"/>
        <v>1680027</v>
      </c>
      <c r="N47" s="36"/>
      <c r="O47" s="36"/>
      <c r="P47" s="36"/>
      <c r="Q47" s="34">
        <f t="shared" si="5"/>
        <v>1680027</v>
      </c>
    </row>
    <row r="48" spans="1:41" ht="18" customHeight="1" x14ac:dyDescent="0.25">
      <c r="A48" s="51"/>
      <c r="B48" s="45">
        <v>71951000</v>
      </c>
      <c r="C48" s="2" t="s">
        <v>8</v>
      </c>
      <c r="D48" s="16"/>
      <c r="E48" s="16"/>
      <c r="F48" s="32"/>
      <c r="G48" s="18"/>
      <c r="H48" s="26"/>
      <c r="I48" s="17"/>
      <c r="J48" s="41" t="s">
        <v>41</v>
      </c>
      <c r="K48" s="6">
        <v>21</v>
      </c>
      <c r="L48" s="36">
        <v>267770</v>
      </c>
      <c r="M48" s="36">
        <f t="shared" si="6"/>
        <v>267770</v>
      </c>
      <c r="N48" s="36"/>
      <c r="O48" s="36"/>
      <c r="P48" s="36"/>
      <c r="Q48" s="34">
        <f t="shared" si="5"/>
        <v>267770</v>
      </c>
    </row>
    <row r="49" spans="1:17" ht="18" customHeight="1" x14ac:dyDescent="0.25">
      <c r="A49" s="49">
        <v>10</v>
      </c>
      <c r="B49" s="45">
        <v>71951000</v>
      </c>
      <c r="C49" s="2" t="s">
        <v>8</v>
      </c>
      <c r="D49" s="2" t="s">
        <v>8</v>
      </c>
      <c r="E49" s="2" t="s">
        <v>31</v>
      </c>
      <c r="F49" s="32">
        <v>46</v>
      </c>
      <c r="G49" s="18" t="s">
        <v>21</v>
      </c>
      <c r="H49" s="25">
        <v>457.9</v>
      </c>
      <c r="I49" s="17">
        <v>14</v>
      </c>
      <c r="J49" s="41" t="s">
        <v>36</v>
      </c>
      <c r="K49" s="5" t="s">
        <v>1</v>
      </c>
      <c r="L49" s="36">
        <f>L50+L51+L52+L53+L54</f>
        <v>2449002</v>
      </c>
      <c r="M49" s="36">
        <f>L49</f>
        <v>2449002</v>
      </c>
      <c r="N49" s="36">
        <v>0</v>
      </c>
      <c r="O49" s="36">
        <v>0</v>
      </c>
      <c r="P49" s="24">
        <v>0</v>
      </c>
      <c r="Q49" s="34">
        <f t="shared" si="5"/>
        <v>2449002</v>
      </c>
    </row>
    <row r="50" spans="1:17" ht="18" customHeight="1" x14ac:dyDescent="0.25">
      <c r="A50" s="50"/>
      <c r="B50" s="45">
        <v>71951000</v>
      </c>
      <c r="C50" s="2" t="s">
        <v>8</v>
      </c>
      <c r="D50" s="2"/>
      <c r="E50" s="2"/>
      <c r="F50" s="32"/>
      <c r="G50" s="18"/>
      <c r="H50" s="25"/>
      <c r="I50" s="17"/>
      <c r="J50" s="2" t="s">
        <v>43</v>
      </c>
      <c r="K50" s="6" t="s">
        <v>2</v>
      </c>
      <c r="L50" s="36">
        <v>965931</v>
      </c>
      <c r="M50" s="36">
        <f t="shared" ref="M50:M54" si="7">L50</f>
        <v>965931</v>
      </c>
      <c r="N50" s="36"/>
      <c r="O50" s="36"/>
      <c r="P50" s="36"/>
      <c r="Q50" s="34">
        <f t="shared" si="5"/>
        <v>965931</v>
      </c>
    </row>
    <row r="51" spans="1:17" ht="18" customHeight="1" x14ac:dyDescent="0.25">
      <c r="A51" s="50"/>
      <c r="B51" s="45">
        <v>71951000</v>
      </c>
      <c r="C51" s="2" t="s">
        <v>8</v>
      </c>
      <c r="D51" s="2"/>
      <c r="E51" s="2"/>
      <c r="F51" s="32"/>
      <c r="G51" s="18"/>
      <c r="H51" s="25"/>
      <c r="I51" s="17"/>
      <c r="J51" s="2" t="s">
        <v>38</v>
      </c>
      <c r="K51" s="5">
        <v>10</v>
      </c>
      <c r="L51" s="36">
        <v>840988</v>
      </c>
      <c r="M51" s="36">
        <f t="shared" si="7"/>
        <v>840988</v>
      </c>
      <c r="N51" s="36"/>
      <c r="O51" s="36"/>
      <c r="P51" s="36"/>
      <c r="Q51" s="34">
        <f t="shared" si="5"/>
        <v>840988</v>
      </c>
    </row>
    <row r="52" spans="1:17" ht="30.75" customHeight="1" x14ac:dyDescent="0.25">
      <c r="A52" s="50"/>
      <c r="B52" s="45">
        <v>71951000</v>
      </c>
      <c r="C52" s="2" t="s">
        <v>8</v>
      </c>
      <c r="D52" s="16"/>
      <c r="E52" s="16"/>
      <c r="F52" s="32"/>
      <c r="G52" s="18"/>
      <c r="H52" s="26"/>
      <c r="I52" s="17"/>
      <c r="J52" s="2" t="s">
        <v>39</v>
      </c>
      <c r="K52" s="6" t="s">
        <v>4</v>
      </c>
      <c r="L52" s="36">
        <v>300496</v>
      </c>
      <c r="M52" s="36">
        <f t="shared" si="7"/>
        <v>300496</v>
      </c>
      <c r="N52" s="36"/>
      <c r="O52" s="36"/>
      <c r="P52" s="36"/>
      <c r="Q52" s="34">
        <f t="shared" si="5"/>
        <v>300496</v>
      </c>
    </row>
    <row r="53" spans="1:17" ht="33.75" customHeight="1" x14ac:dyDescent="0.25">
      <c r="A53" s="50"/>
      <c r="B53" s="45">
        <v>71951000</v>
      </c>
      <c r="C53" s="2" t="s">
        <v>8</v>
      </c>
      <c r="D53" s="16"/>
      <c r="E53" s="16"/>
      <c r="F53" s="32"/>
      <c r="G53" s="18"/>
      <c r="H53" s="26"/>
      <c r="I53" s="17"/>
      <c r="J53" s="41" t="s">
        <v>40</v>
      </c>
      <c r="K53" s="6" t="s">
        <v>3</v>
      </c>
      <c r="L53" s="36">
        <v>290276</v>
      </c>
      <c r="M53" s="36">
        <f t="shared" si="7"/>
        <v>290276</v>
      </c>
      <c r="N53" s="36"/>
      <c r="O53" s="36"/>
      <c r="P53" s="36"/>
      <c r="Q53" s="34">
        <f t="shared" si="5"/>
        <v>290276</v>
      </c>
    </row>
    <row r="54" spans="1:17" ht="18" customHeight="1" x14ac:dyDescent="0.25">
      <c r="A54" s="51"/>
      <c r="B54" s="45">
        <v>71951000</v>
      </c>
      <c r="C54" s="2" t="s">
        <v>8</v>
      </c>
      <c r="D54" s="16"/>
      <c r="E54" s="16"/>
      <c r="F54" s="32"/>
      <c r="G54" s="18"/>
      <c r="H54" s="26"/>
      <c r="I54" s="17"/>
      <c r="J54" s="41" t="s">
        <v>41</v>
      </c>
      <c r="K54" s="6">
        <v>21</v>
      </c>
      <c r="L54" s="36">
        <v>51311</v>
      </c>
      <c r="M54" s="36">
        <f t="shared" si="7"/>
        <v>51311</v>
      </c>
      <c r="N54" s="36"/>
      <c r="O54" s="36"/>
      <c r="P54" s="36"/>
      <c r="Q54" s="34">
        <f t="shared" si="5"/>
        <v>51311</v>
      </c>
    </row>
    <row r="55" spans="1:17" ht="18" customHeight="1" x14ac:dyDescent="0.25">
      <c r="A55" s="49">
        <v>11</v>
      </c>
      <c r="B55" s="45">
        <v>71951000</v>
      </c>
      <c r="C55" s="2" t="s">
        <v>8</v>
      </c>
      <c r="D55" s="2" t="s">
        <v>8</v>
      </c>
      <c r="E55" s="2" t="s">
        <v>32</v>
      </c>
      <c r="F55" s="32">
        <v>29</v>
      </c>
      <c r="G55" s="18" t="s">
        <v>21</v>
      </c>
      <c r="H55" s="25">
        <v>529.5</v>
      </c>
      <c r="I55" s="17">
        <v>22</v>
      </c>
      <c r="J55" s="41" t="s">
        <v>36</v>
      </c>
      <c r="K55" s="5" t="s">
        <v>1</v>
      </c>
      <c r="L55" s="36">
        <f>L56+L57+L58+L59</f>
        <v>2041236</v>
      </c>
      <c r="M55" s="28">
        <f>L55</f>
        <v>2041236</v>
      </c>
      <c r="N55" s="36">
        <v>0</v>
      </c>
      <c r="O55" s="36">
        <v>0</v>
      </c>
      <c r="P55" s="24">
        <v>0</v>
      </c>
      <c r="Q55" s="34">
        <f t="shared" si="5"/>
        <v>2041236</v>
      </c>
    </row>
    <row r="56" spans="1:17" ht="18" customHeight="1" x14ac:dyDescent="0.25">
      <c r="A56" s="50"/>
      <c r="B56" s="45">
        <v>71951000</v>
      </c>
      <c r="C56" s="2" t="s">
        <v>8</v>
      </c>
      <c r="D56" s="2"/>
      <c r="E56" s="2"/>
      <c r="F56" s="32"/>
      <c r="G56" s="18"/>
      <c r="H56" s="25"/>
      <c r="I56" s="17"/>
      <c r="J56" s="2" t="s">
        <v>43</v>
      </c>
      <c r="K56" s="6" t="s">
        <v>2</v>
      </c>
      <c r="L56" s="36">
        <v>976995</v>
      </c>
      <c r="M56" s="36">
        <f t="shared" ref="M56:M59" si="8">L56</f>
        <v>976995</v>
      </c>
      <c r="N56" s="36"/>
      <c r="O56" s="36"/>
      <c r="P56" s="36"/>
      <c r="Q56" s="34">
        <f t="shared" si="5"/>
        <v>976995</v>
      </c>
    </row>
    <row r="57" spans="1:17" ht="18" customHeight="1" x14ac:dyDescent="0.25">
      <c r="A57" s="50"/>
      <c r="B57" s="45">
        <v>71951000</v>
      </c>
      <c r="C57" s="2" t="s">
        <v>8</v>
      </c>
      <c r="D57" s="2"/>
      <c r="E57" s="2"/>
      <c r="F57" s="32"/>
      <c r="G57" s="18"/>
      <c r="H57" s="25"/>
      <c r="I57" s="17"/>
      <c r="J57" s="2" t="s">
        <v>38</v>
      </c>
      <c r="K57" s="5">
        <v>10</v>
      </c>
      <c r="L57" s="36">
        <v>846845</v>
      </c>
      <c r="M57" s="36">
        <f t="shared" si="8"/>
        <v>846845</v>
      </c>
      <c r="N57" s="36"/>
      <c r="O57" s="36"/>
      <c r="P57" s="36"/>
      <c r="Q57" s="34">
        <f t="shared" si="5"/>
        <v>846845</v>
      </c>
    </row>
    <row r="58" spans="1:17" ht="30.75" customHeight="1" x14ac:dyDescent="0.25">
      <c r="A58" s="50"/>
      <c r="B58" s="45">
        <v>71951000</v>
      </c>
      <c r="C58" s="2" t="s">
        <v>8</v>
      </c>
      <c r="D58" s="16"/>
      <c r="E58" s="16"/>
      <c r="F58" s="32"/>
      <c r="G58" s="18"/>
      <c r="H58" s="26"/>
      <c r="I58" s="17"/>
      <c r="J58" s="2" t="s">
        <v>39</v>
      </c>
      <c r="K58" s="6" t="s">
        <v>4</v>
      </c>
      <c r="L58" s="36">
        <v>174628</v>
      </c>
      <c r="M58" s="36">
        <f t="shared" si="8"/>
        <v>174628</v>
      </c>
      <c r="N58" s="36"/>
      <c r="O58" s="36"/>
      <c r="P58" s="36"/>
      <c r="Q58" s="34">
        <f t="shared" si="5"/>
        <v>174628</v>
      </c>
    </row>
    <row r="59" spans="1:17" ht="18" customHeight="1" x14ac:dyDescent="0.25">
      <c r="A59" s="51"/>
      <c r="B59" s="45">
        <v>71951000</v>
      </c>
      <c r="C59" s="2" t="s">
        <v>8</v>
      </c>
      <c r="D59" s="16"/>
      <c r="E59" s="16"/>
      <c r="F59" s="32"/>
      <c r="G59" s="18"/>
      <c r="H59" s="26"/>
      <c r="I59" s="17"/>
      <c r="J59" s="2" t="s">
        <v>41</v>
      </c>
      <c r="K59" s="6">
        <v>21</v>
      </c>
      <c r="L59" s="36">
        <v>42768</v>
      </c>
      <c r="M59" s="36">
        <f t="shared" si="8"/>
        <v>42768</v>
      </c>
      <c r="N59" s="36"/>
      <c r="O59" s="36"/>
      <c r="P59" s="36"/>
      <c r="Q59" s="34">
        <f t="shared" si="5"/>
        <v>42768</v>
      </c>
    </row>
    <row r="60" spans="1:17" ht="38.25" customHeight="1" x14ac:dyDescent="0.25">
      <c r="A60" s="49">
        <v>12</v>
      </c>
      <c r="B60" s="45">
        <v>71951000</v>
      </c>
      <c r="C60" s="2" t="s">
        <v>8</v>
      </c>
      <c r="D60" s="2" t="s">
        <v>8</v>
      </c>
      <c r="E60" s="2" t="s">
        <v>7</v>
      </c>
      <c r="F60" s="32">
        <v>13</v>
      </c>
      <c r="G60" s="18" t="s">
        <v>21</v>
      </c>
      <c r="H60" s="25">
        <v>3113.5</v>
      </c>
      <c r="I60" s="17">
        <v>101</v>
      </c>
      <c r="J60" s="41" t="s">
        <v>36</v>
      </c>
      <c r="K60" s="5" t="s">
        <v>1</v>
      </c>
      <c r="L60" s="36">
        <f>L61+L62+L63</f>
        <v>13608674</v>
      </c>
      <c r="M60" s="28">
        <f>L60</f>
        <v>13608674</v>
      </c>
      <c r="N60" s="36">
        <v>0</v>
      </c>
      <c r="O60" s="36">
        <v>0</v>
      </c>
      <c r="P60" s="24">
        <v>0</v>
      </c>
      <c r="Q60" s="34">
        <f t="shared" si="5"/>
        <v>13608674</v>
      </c>
    </row>
    <row r="61" spans="1:17" ht="18" customHeight="1" x14ac:dyDescent="0.25">
      <c r="A61" s="50"/>
      <c r="B61" s="45">
        <v>71951000</v>
      </c>
      <c r="C61" s="2" t="s">
        <v>8</v>
      </c>
      <c r="D61" s="2"/>
      <c r="E61" s="2"/>
      <c r="F61" s="32"/>
      <c r="G61" s="18"/>
      <c r="H61" s="25"/>
      <c r="I61" s="17"/>
      <c r="J61" s="2" t="s">
        <v>43</v>
      </c>
      <c r="K61" s="6" t="s">
        <v>2</v>
      </c>
      <c r="L61" s="36">
        <v>4882535</v>
      </c>
      <c r="M61" s="36">
        <f t="shared" ref="M61:M63" si="9">L61</f>
        <v>4882535</v>
      </c>
      <c r="N61" s="36"/>
      <c r="O61" s="36"/>
      <c r="P61" s="36"/>
      <c r="Q61" s="34">
        <f t="shared" si="5"/>
        <v>4882535</v>
      </c>
    </row>
    <row r="62" spans="1:17" ht="18" customHeight="1" x14ac:dyDescent="0.25">
      <c r="A62" s="50"/>
      <c r="B62" s="45">
        <v>71951000</v>
      </c>
      <c r="C62" s="2" t="s">
        <v>8</v>
      </c>
      <c r="D62" s="2"/>
      <c r="E62" s="2"/>
      <c r="F62" s="32"/>
      <c r="G62" s="18"/>
      <c r="H62" s="25"/>
      <c r="I62" s="17"/>
      <c r="J62" s="2" t="s">
        <v>38</v>
      </c>
      <c r="K62" s="5">
        <v>10</v>
      </c>
      <c r="L62" s="36">
        <v>8441015</v>
      </c>
      <c r="M62" s="36">
        <f t="shared" si="9"/>
        <v>8441015</v>
      </c>
      <c r="N62" s="36"/>
      <c r="O62" s="36"/>
      <c r="P62" s="36"/>
      <c r="Q62" s="34">
        <f t="shared" si="5"/>
        <v>8441015</v>
      </c>
    </row>
    <row r="63" spans="1:17" ht="18" customHeight="1" x14ac:dyDescent="0.25">
      <c r="A63" s="51"/>
      <c r="B63" s="45">
        <v>71951000</v>
      </c>
      <c r="C63" s="2" t="s">
        <v>8</v>
      </c>
      <c r="D63" s="2"/>
      <c r="E63" s="2"/>
      <c r="F63" s="32"/>
      <c r="G63" s="18"/>
      <c r="H63" s="25"/>
      <c r="I63" s="17"/>
      <c r="J63" s="2" t="s">
        <v>41</v>
      </c>
      <c r="K63" s="5">
        <v>21</v>
      </c>
      <c r="L63" s="36">
        <v>285124</v>
      </c>
      <c r="M63" s="36">
        <f t="shared" si="9"/>
        <v>285124</v>
      </c>
      <c r="N63" s="36"/>
      <c r="O63" s="36"/>
      <c r="P63" s="36"/>
      <c r="Q63" s="34">
        <f t="shared" si="5"/>
        <v>285124</v>
      </c>
    </row>
    <row r="64" spans="1:17" s="40" customFormat="1" ht="36.75" customHeight="1" x14ac:dyDescent="0.25">
      <c r="A64" s="49">
        <v>13</v>
      </c>
      <c r="B64" s="45">
        <v>71951000</v>
      </c>
      <c r="C64" s="2" t="s">
        <v>8</v>
      </c>
      <c r="D64" s="2" t="s">
        <v>8</v>
      </c>
      <c r="E64" s="2" t="s">
        <v>7</v>
      </c>
      <c r="F64" s="32">
        <v>15</v>
      </c>
      <c r="G64" s="18" t="s">
        <v>21</v>
      </c>
      <c r="H64" s="25">
        <v>2959.2</v>
      </c>
      <c r="I64" s="17">
        <v>59</v>
      </c>
      <c r="J64" s="41" t="s">
        <v>36</v>
      </c>
      <c r="K64" s="5" t="s">
        <v>1</v>
      </c>
      <c r="L64" s="36">
        <f>L65+L66</f>
        <v>327703</v>
      </c>
      <c r="M64" s="36">
        <f>M65+M66</f>
        <v>20000</v>
      </c>
      <c r="N64" s="36">
        <f>N65+N66</f>
        <v>0</v>
      </c>
      <c r="O64" s="36">
        <f>O65</f>
        <v>292317.84999999998</v>
      </c>
      <c r="P64" s="36">
        <f>P65</f>
        <v>15385.150000000001</v>
      </c>
      <c r="Q64" s="34">
        <f t="shared" si="5"/>
        <v>327703</v>
      </c>
    </row>
    <row r="65" spans="1:41" s="40" customFormat="1" ht="48" customHeight="1" x14ac:dyDescent="0.25">
      <c r="A65" s="50"/>
      <c r="B65" s="45">
        <v>71951000</v>
      </c>
      <c r="C65" s="2" t="s">
        <v>8</v>
      </c>
      <c r="D65" s="2"/>
      <c r="E65" s="2"/>
      <c r="F65" s="32"/>
      <c r="G65" s="18"/>
      <c r="H65" s="25"/>
      <c r="I65" s="17"/>
      <c r="J65" s="2" t="s">
        <v>37</v>
      </c>
      <c r="K65" s="5" t="s">
        <v>6</v>
      </c>
      <c r="L65" s="36">
        <v>307703</v>
      </c>
      <c r="M65" s="36"/>
      <c r="N65" s="36"/>
      <c r="O65" s="36">
        <f>L65*0.95</f>
        <v>292317.84999999998</v>
      </c>
      <c r="P65" s="36">
        <f>L65*0.05</f>
        <v>15385.150000000001</v>
      </c>
      <c r="Q65" s="34">
        <f>M65+N65+O65+P65</f>
        <v>307703</v>
      </c>
    </row>
    <row r="66" spans="1:41" s="39" customFormat="1" ht="19.5" customHeight="1" x14ac:dyDescent="0.3">
      <c r="A66" s="51"/>
      <c r="B66" s="45">
        <v>71951000</v>
      </c>
      <c r="C66" s="2" t="s">
        <v>8</v>
      </c>
      <c r="D66" s="2"/>
      <c r="E66" s="2"/>
      <c r="F66" s="32"/>
      <c r="G66" s="15"/>
      <c r="H66" s="25"/>
      <c r="I66" s="17"/>
      <c r="J66" s="2" t="s">
        <v>51</v>
      </c>
      <c r="K66" s="6" t="s">
        <v>50</v>
      </c>
      <c r="L66" s="28">
        <v>20000</v>
      </c>
      <c r="M66" s="34">
        <f>L66</f>
        <v>20000</v>
      </c>
      <c r="N66" s="34"/>
      <c r="O66" s="34"/>
      <c r="P66" s="34"/>
      <c r="Q66" s="34">
        <f t="shared" si="5"/>
        <v>20000</v>
      </c>
      <c r="R66" s="37"/>
      <c r="S66" s="37"/>
      <c r="T66" s="37"/>
      <c r="U66" s="40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8"/>
      <c r="AM66" s="37"/>
      <c r="AN66" s="37"/>
      <c r="AO66" s="37"/>
    </row>
    <row r="67" spans="1:41" ht="38.25" customHeight="1" x14ac:dyDescent="0.25">
      <c r="A67" s="49">
        <v>14</v>
      </c>
      <c r="B67" s="45">
        <v>71951000</v>
      </c>
      <c r="C67" s="2" t="s">
        <v>8</v>
      </c>
      <c r="D67" s="2" t="s">
        <v>8</v>
      </c>
      <c r="E67" s="2" t="s">
        <v>7</v>
      </c>
      <c r="F67" s="32">
        <v>17</v>
      </c>
      <c r="G67" s="18" t="s">
        <v>21</v>
      </c>
      <c r="H67" s="25">
        <v>2755</v>
      </c>
      <c r="I67" s="17">
        <v>152</v>
      </c>
      <c r="J67" s="41" t="s">
        <v>36</v>
      </c>
      <c r="K67" s="5" t="s">
        <v>1</v>
      </c>
      <c r="L67" s="36">
        <f>L68+L69</f>
        <v>97902</v>
      </c>
      <c r="M67" s="36">
        <f>M68+M69</f>
        <v>20000</v>
      </c>
      <c r="N67" s="36">
        <v>0</v>
      </c>
      <c r="O67" s="36">
        <f>O68</f>
        <v>74006.899999999994</v>
      </c>
      <c r="P67" s="36">
        <f>P68</f>
        <v>3895.1000000000004</v>
      </c>
      <c r="Q67" s="34">
        <f t="shared" si="5"/>
        <v>97902</v>
      </c>
    </row>
    <row r="68" spans="1:41" ht="48" customHeight="1" x14ac:dyDescent="0.25">
      <c r="A68" s="50"/>
      <c r="B68" s="45">
        <v>71951000</v>
      </c>
      <c r="C68" s="2" t="s">
        <v>8</v>
      </c>
      <c r="D68" s="2"/>
      <c r="E68" s="2"/>
      <c r="F68" s="32"/>
      <c r="G68" s="18"/>
      <c r="H68" s="25"/>
      <c r="I68" s="17"/>
      <c r="J68" s="2" t="s">
        <v>37</v>
      </c>
      <c r="K68" s="5" t="s">
        <v>6</v>
      </c>
      <c r="L68" s="36">
        <v>77902</v>
      </c>
      <c r="M68" s="36"/>
      <c r="N68" s="36"/>
      <c r="O68" s="36">
        <f>L68*0.95</f>
        <v>74006.899999999994</v>
      </c>
      <c r="P68" s="36">
        <f>L68*0.05</f>
        <v>3895.1000000000004</v>
      </c>
      <c r="Q68" s="34">
        <f t="shared" si="5"/>
        <v>77902</v>
      </c>
    </row>
    <row r="69" spans="1:41" s="39" customFormat="1" ht="19.5" customHeight="1" x14ac:dyDescent="0.3">
      <c r="A69" s="51"/>
      <c r="B69" s="45">
        <v>71951000</v>
      </c>
      <c r="C69" s="2" t="s">
        <v>8</v>
      </c>
      <c r="D69" s="2"/>
      <c r="E69" s="2"/>
      <c r="F69" s="32"/>
      <c r="G69" s="15"/>
      <c r="H69" s="25"/>
      <c r="I69" s="17"/>
      <c r="J69" s="2" t="s">
        <v>51</v>
      </c>
      <c r="K69" s="6" t="s">
        <v>50</v>
      </c>
      <c r="L69" s="28">
        <v>20000</v>
      </c>
      <c r="M69" s="34">
        <f>L69</f>
        <v>20000</v>
      </c>
      <c r="N69" s="34"/>
      <c r="O69" s="34"/>
      <c r="P69" s="34"/>
      <c r="Q69" s="34">
        <f t="shared" si="5"/>
        <v>20000</v>
      </c>
      <c r="R69" s="37"/>
      <c r="S69" s="37"/>
      <c r="T69" s="37"/>
      <c r="U69" s="40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8"/>
      <c r="AM69" s="37"/>
      <c r="AN69" s="37"/>
      <c r="AO69" s="37"/>
    </row>
    <row r="70" spans="1:41" ht="35.25" customHeight="1" x14ac:dyDescent="0.25">
      <c r="A70" s="49">
        <v>15</v>
      </c>
      <c r="B70" s="45">
        <v>71951000</v>
      </c>
      <c r="C70" s="2" t="s">
        <v>8</v>
      </c>
      <c r="D70" s="2" t="s">
        <v>8</v>
      </c>
      <c r="E70" s="2" t="s">
        <v>7</v>
      </c>
      <c r="F70" s="32">
        <v>41</v>
      </c>
      <c r="G70" s="18" t="s">
        <v>21</v>
      </c>
      <c r="H70" s="25">
        <v>661.4</v>
      </c>
      <c r="I70" s="17">
        <v>25</v>
      </c>
      <c r="J70" s="41" t="s">
        <v>36</v>
      </c>
      <c r="K70" s="5" t="s">
        <v>1</v>
      </c>
      <c r="L70" s="36">
        <f>L71+L72+L73+L74</f>
        <v>2465434</v>
      </c>
      <c r="M70" s="36">
        <f>L70</f>
        <v>2465434</v>
      </c>
      <c r="N70" s="36">
        <v>0</v>
      </c>
      <c r="O70" s="36">
        <v>0</v>
      </c>
      <c r="P70" s="24">
        <v>0</v>
      </c>
      <c r="Q70" s="34">
        <f t="shared" si="5"/>
        <v>2465434</v>
      </c>
    </row>
    <row r="71" spans="1:41" ht="18" customHeight="1" x14ac:dyDescent="0.25">
      <c r="A71" s="50"/>
      <c r="B71" s="45">
        <v>71951000</v>
      </c>
      <c r="C71" s="2" t="s">
        <v>8</v>
      </c>
      <c r="D71" s="2"/>
      <c r="E71" s="2"/>
      <c r="F71" s="32"/>
      <c r="G71" s="18"/>
      <c r="H71" s="25"/>
      <c r="I71" s="17"/>
      <c r="J71" s="2" t="s">
        <v>38</v>
      </c>
      <c r="K71" s="5">
        <v>10</v>
      </c>
      <c r="L71" s="36">
        <v>1367410</v>
      </c>
      <c r="M71" s="36">
        <f t="shared" ref="M71:M74" si="10">L71</f>
        <v>1367410</v>
      </c>
      <c r="N71" s="36"/>
      <c r="O71" s="36"/>
      <c r="P71" s="36"/>
      <c r="Q71" s="34">
        <f t="shared" si="5"/>
        <v>1367410</v>
      </c>
    </row>
    <row r="72" spans="1:41" ht="30.75" customHeight="1" x14ac:dyDescent="0.25">
      <c r="A72" s="50"/>
      <c r="B72" s="45">
        <v>71951000</v>
      </c>
      <c r="C72" s="2" t="s">
        <v>8</v>
      </c>
      <c r="D72" s="16"/>
      <c r="E72" s="16"/>
      <c r="F72" s="32"/>
      <c r="G72" s="18"/>
      <c r="H72" s="26"/>
      <c r="I72" s="17"/>
      <c r="J72" s="2" t="s">
        <v>39</v>
      </c>
      <c r="K72" s="6" t="s">
        <v>4</v>
      </c>
      <c r="L72" s="36">
        <v>321634</v>
      </c>
      <c r="M72" s="36">
        <f t="shared" si="10"/>
        <v>321634</v>
      </c>
      <c r="N72" s="36"/>
      <c r="O72" s="36"/>
      <c r="P72" s="36"/>
      <c r="Q72" s="34">
        <f t="shared" si="5"/>
        <v>321634</v>
      </c>
    </row>
    <row r="73" spans="1:41" ht="33.75" customHeight="1" x14ac:dyDescent="0.25">
      <c r="A73" s="50"/>
      <c r="B73" s="45">
        <v>71951000</v>
      </c>
      <c r="C73" s="2" t="s">
        <v>8</v>
      </c>
      <c r="D73" s="16"/>
      <c r="E73" s="16"/>
      <c r="F73" s="32"/>
      <c r="G73" s="18"/>
      <c r="H73" s="26"/>
      <c r="I73" s="17"/>
      <c r="J73" s="41" t="s">
        <v>40</v>
      </c>
      <c r="K73" s="6" t="s">
        <v>3</v>
      </c>
      <c r="L73" s="36">
        <v>724735</v>
      </c>
      <c r="M73" s="36">
        <f t="shared" si="10"/>
        <v>724735</v>
      </c>
      <c r="N73" s="36"/>
      <c r="O73" s="36"/>
      <c r="P73" s="36"/>
      <c r="Q73" s="34">
        <f t="shared" si="5"/>
        <v>724735</v>
      </c>
    </row>
    <row r="74" spans="1:41" ht="18" customHeight="1" x14ac:dyDescent="0.25">
      <c r="A74" s="51"/>
      <c r="B74" s="45">
        <v>71951000</v>
      </c>
      <c r="C74" s="2" t="s">
        <v>8</v>
      </c>
      <c r="D74" s="16"/>
      <c r="E74" s="16"/>
      <c r="F74" s="32"/>
      <c r="G74" s="18"/>
      <c r="H74" s="26"/>
      <c r="I74" s="17"/>
      <c r="J74" s="41" t="s">
        <v>41</v>
      </c>
      <c r="K74" s="6">
        <v>21</v>
      </c>
      <c r="L74" s="36">
        <v>51655</v>
      </c>
      <c r="M74" s="36">
        <f t="shared" si="10"/>
        <v>51655</v>
      </c>
      <c r="N74" s="36"/>
      <c r="O74" s="36"/>
      <c r="P74" s="36"/>
      <c r="Q74" s="34">
        <f t="shared" si="5"/>
        <v>51655</v>
      </c>
    </row>
    <row r="75" spans="1:41" ht="15.75" x14ac:dyDescent="0.25">
      <c r="A75" s="49">
        <v>16</v>
      </c>
      <c r="B75" s="45">
        <v>71951000</v>
      </c>
      <c r="C75" s="2" t="s">
        <v>8</v>
      </c>
      <c r="D75" s="2" t="s">
        <v>8</v>
      </c>
      <c r="E75" s="2" t="s">
        <v>23</v>
      </c>
      <c r="F75" s="32">
        <v>2</v>
      </c>
      <c r="G75" s="18" t="s">
        <v>21</v>
      </c>
      <c r="H75" s="25">
        <v>1400.5</v>
      </c>
      <c r="I75" s="17">
        <v>34</v>
      </c>
      <c r="J75" s="41" t="s">
        <v>36</v>
      </c>
      <c r="K75" s="5" t="s">
        <v>1</v>
      </c>
      <c r="L75" s="36">
        <f>L76+L77</f>
        <v>661426</v>
      </c>
      <c r="M75" s="36">
        <f>M76+M77</f>
        <v>661426</v>
      </c>
      <c r="N75" s="36">
        <f t="shared" ref="N75:P75" si="11">N76+N77</f>
        <v>0</v>
      </c>
      <c r="O75" s="36">
        <f t="shared" si="11"/>
        <v>0</v>
      </c>
      <c r="P75" s="36">
        <f t="shared" si="11"/>
        <v>0</v>
      </c>
      <c r="Q75" s="34">
        <f t="shared" si="5"/>
        <v>661426</v>
      </c>
    </row>
    <row r="76" spans="1:41" ht="31.5" customHeight="1" x14ac:dyDescent="0.25">
      <c r="A76" s="50"/>
      <c r="B76" s="45">
        <v>71951000</v>
      </c>
      <c r="C76" s="2" t="s">
        <v>8</v>
      </c>
      <c r="D76" s="16"/>
      <c r="E76" s="16"/>
      <c r="F76" s="32"/>
      <c r="G76" s="18"/>
      <c r="H76" s="26"/>
      <c r="I76" s="17"/>
      <c r="J76" s="2" t="s">
        <v>44</v>
      </c>
      <c r="K76" s="6" t="s">
        <v>0</v>
      </c>
      <c r="L76" s="36">
        <v>647568</v>
      </c>
      <c r="M76" s="36">
        <f t="shared" ref="M76:M77" si="12">L76</f>
        <v>647568</v>
      </c>
      <c r="N76" s="36"/>
      <c r="O76" s="36"/>
      <c r="P76" s="36"/>
      <c r="Q76" s="34">
        <f t="shared" si="5"/>
        <v>647568</v>
      </c>
    </row>
    <row r="77" spans="1:41" ht="15.75" x14ac:dyDescent="0.25">
      <c r="A77" s="51"/>
      <c r="B77" s="45">
        <v>71951000</v>
      </c>
      <c r="C77" s="2" t="s">
        <v>8</v>
      </c>
      <c r="D77" s="16"/>
      <c r="E77" s="16"/>
      <c r="F77" s="32"/>
      <c r="G77" s="18"/>
      <c r="H77" s="26"/>
      <c r="I77" s="17"/>
      <c r="J77" s="2" t="s">
        <v>41</v>
      </c>
      <c r="K77" s="6">
        <v>21</v>
      </c>
      <c r="L77" s="36">
        <v>13858</v>
      </c>
      <c r="M77" s="36">
        <f t="shared" si="12"/>
        <v>13858</v>
      </c>
      <c r="N77" s="36"/>
      <c r="O77" s="36"/>
      <c r="P77" s="36"/>
      <c r="Q77" s="34">
        <f t="shared" si="5"/>
        <v>13858</v>
      </c>
    </row>
  </sheetData>
  <autoFilter ref="A11:AP77"/>
  <mergeCells count="39"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A32:A34"/>
    <mergeCell ref="A43:A48"/>
    <mergeCell ref="A49:A54"/>
    <mergeCell ref="A55:A59"/>
    <mergeCell ref="A60:A63"/>
    <mergeCell ref="A14:A16"/>
    <mergeCell ref="A22:A24"/>
    <mergeCell ref="A25:A27"/>
    <mergeCell ref="A6:A10"/>
    <mergeCell ref="O7:O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75:A77"/>
    <mergeCell ref="A70:A74"/>
    <mergeCell ref="A64:A66"/>
    <mergeCell ref="A67:A69"/>
    <mergeCell ref="A12:E12"/>
    <mergeCell ref="B13:I13"/>
    <mergeCell ref="A35:A39"/>
    <mergeCell ref="A17:A21"/>
    <mergeCell ref="A40:A42"/>
    <mergeCell ref="A28:A31"/>
  </mergeCells>
  <pageMargins left="1.1811023622047245" right="0.39370078740157483" top="0.78740157480314965" bottom="0.78740157480314965" header="0" footer="0"/>
  <pageSetup paperSize="9" scale="38" fitToHeight="100" orientation="landscape" useFirstPageNumber="1" r:id="rId1"/>
  <headerFooter differentFirst="1">
    <oddHeader>&amp;C&amp;P</oddHead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2018-08-28T12:50:37Z</cp:lastPrinted>
  <dcterms:created xsi:type="dcterms:W3CDTF">2015-06-18T05:00:26Z</dcterms:created>
  <dcterms:modified xsi:type="dcterms:W3CDTF">2018-09-18T06:51:11Z</dcterms:modified>
</cp:coreProperties>
</file>